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45" windowHeight="5370" activeTab="1"/>
  </bookViews>
  <sheets>
    <sheet name="Wykres" sheetId="1" r:id="rId1"/>
    <sheet name="Zał. 10" sheetId="2" r:id="rId2"/>
  </sheets>
  <definedNames>
    <definedName name="_xlnm.Print_Area" localSheetId="1">'Zał. 10'!$A$1:$K$80</definedName>
    <definedName name="_xlnm.Print_Titles" localSheetId="1">'Zał. 10'!$5:$8</definedName>
  </definedNames>
  <calcPr fullCalcOnLoad="1"/>
</workbook>
</file>

<file path=xl/sharedStrings.xml><?xml version="1.0" encoding="utf-8"?>
<sst xmlns="http://schemas.openxmlformats.org/spreadsheetml/2006/main" count="162" uniqueCount="117">
  <si>
    <t>Dz.</t>
  </si>
  <si>
    <t>dotacje</t>
  </si>
  <si>
    <t>Rozdz.</t>
  </si>
  <si>
    <t>TREŚĆ</t>
  </si>
  <si>
    <t>Drogi publiczne gminne</t>
  </si>
  <si>
    <t>OGÓŁEM</t>
  </si>
  <si>
    <t>TRANSPORT I ŁĄCZNOŚĆ</t>
  </si>
  <si>
    <t>Pozostała działalność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</si>
  <si>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</si>
  <si>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</si>
  <si>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</si>
  <si>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</si>
  <si>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</si>
  <si>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Rady gmin (miast i miast na prawach powiatu)</t>
  </si>
  <si>
    <t>Urzędy gmin (miast i miast na prawach powiatu)</t>
  </si>
  <si>
    <t>Komendy powiatowe Policji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</si>
  <si>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</si>
  <si>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</si>
  <si>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</si>
  <si>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</si>
  <si>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</si>
  <si>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</si>
  <si>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</si>
  <si>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OCHRONA ZDROWIA</t>
  </si>
  <si>
    <t>Przeciwdziałanie alkoholizmowi</t>
  </si>
  <si>
    <t>Dodatki mieszkaniowe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</si>
  <si>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</si>
  <si>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</si>
  <si>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</si>
  <si>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</si>
  <si>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</si>
  <si>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</si>
  <si>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</si>
  <si>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</si>
  <si>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</si>
  <si>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</si>
  <si>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Cmentarze</t>
  </si>
  <si>
    <t>Przedszkola przy szkołach podstawowych</t>
  </si>
  <si>
    <t>Dokształcanie i doskonalenie nauczycieli</t>
  </si>
  <si>
    <t>010</t>
  </si>
  <si>
    <t>ROLNICTWO I ŁOWIECTWO</t>
  </si>
  <si>
    <t>01030</t>
  </si>
  <si>
    <t>Izby rolnicze</t>
  </si>
  <si>
    <t>Pobór podatków, opłat i niepodatkowych należności budżetowych</t>
  </si>
  <si>
    <t xml:space="preserve">Ogólna kwota wydatków </t>
  </si>
  <si>
    <t>URZĘDY NACZELNYCH ORGANÓW WŁADZY PAŃSTWOWEJ, KONTROLI I OCHRONY PRAWA ORAZ SĄDOWNICTWA</t>
  </si>
  <si>
    <t>BEZPIECZEŃSTWO PUBLICZNE I OCHRONA PRZECIWPOŻAROWA</t>
  </si>
  <si>
    <t>POMOC SPOŁECZNA</t>
  </si>
  <si>
    <t>Ochotnicze straże pożarne</t>
  </si>
  <si>
    <t>DOCHODY OD OSÓB PRAWNYCH, OD OSÓB FIZYCZNYCH I OD INNYCH JEDNOSTEK NIEPOSIADAJĄCYCH OSOBOWOŚCI PRAWNEJ ORAZ WYDATKI ZWIĄZANE Z ICH POBOREM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</si>
  <si>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</si>
  <si>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</si>
  <si>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Zasiłki i pomoc w naturze oraz składki na ubezpieczenia społeczne</t>
  </si>
  <si>
    <t>Świetlice szkolne</t>
  </si>
  <si>
    <t>Urzędy naczelnych organów władzy państwowej, kontroli i ochrony prawa</t>
  </si>
  <si>
    <t>TURYSTYKA</t>
  </si>
  <si>
    <t>01095</t>
  </si>
  <si>
    <t>pozostała działalność</t>
  </si>
  <si>
    <t>63095</t>
  </si>
  <si>
    <t>71004</t>
  </si>
  <si>
    <t>Plany zagospodarowania przestrzennego</t>
  </si>
  <si>
    <t>71013</t>
  </si>
  <si>
    <t>Prace geodezyjne i kartograficzne</t>
  </si>
  <si>
    <t>Obrona Narodowa</t>
  </si>
  <si>
    <t>75212</t>
  </si>
  <si>
    <t>Pozostałe wydatki wojskowe</t>
  </si>
  <si>
    <t>Straż Graniczna</t>
  </si>
  <si>
    <t>Oddziały przedszkolne w szkołach podstawowych</t>
  </si>
  <si>
    <t>Dowożenie uczniów do szkół</t>
  </si>
  <si>
    <t xml:space="preserve">Zespoły obsługi ekonomiczno-administracyjnej szkół </t>
  </si>
  <si>
    <t>Pomoc materialna dla uczniów</t>
  </si>
  <si>
    <t>Gospodarka ściekowa i ochrona wód</t>
  </si>
  <si>
    <t>Zakłady gospodarki komunalnej</t>
  </si>
  <si>
    <t>BEZP. PUBL. I OCHRONA P/POŻ</t>
  </si>
  <si>
    <t xml:space="preserve">Wydatki bieżące </t>
  </si>
  <si>
    <t>z tego</t>
  </si>
  <si>
    <t>w tym:</t>
  </si>
  <si>
    <t xml:space="preserve">wynagrodzenia </t>
  </si>
  <si>
    <t>Pochodne od wynagrodzeń</t>
  </si>
  <si>
    <t xml:space="preserve">wydatki na obsługę długu </t>
  </si>
  <si>
    <t>wydatki  z tytułu poręczeń i gwarancji</t>
  </si>
  <si>
    <t xml:space="preserve">Wydatki           majatkowe </t>
  </si>
  <si>
    <t xml:space="preserve"> WYDATKI BUDŻETU GMINY  KOŁOBRZEG NA ROK 2007 R.                           </t>
  </si>
  <si>
    <t>Promocja jednostek samorządu terytorialnego</t>
  </si>
  <si>
    <t>Przeciwdziałanie narkomanii</t>
  </si>
  <si>
    <t>75831</t>
  </si>
  <si>
    <t>Część równoważąca subwencji ogólnej dla gmin</t>
  </si>
  <si>
    <t>RÓŻNA ROZLICZENIA</t>
  </si>
  <si>
    <t>GOSP.KOM. I OCHR.ŚRODOWISKA</t>
  </si>
  <si>
    <t>KULTURA I OCHR.DZIEDZ.</t>
  </si>
  <si>
    <t>KULTURA FIZ. I SPORT</t>
  </si>
  <si>
    <t>GOSP.MIESZKANIOWA</t>
  </si>
  <si>
    <t>DZIAŁ.USŁUGOWA</t>
  </si>
  <si>
    <t>ADMIN.PUBLICZNA</t>
  </si>
  <si>
    <t xml:space="preserve">URZĘDY NACZ. ORG. WŁADZY </t>
  </si>
  <si>
    <t>OBR. NARODOWA</t>
  </si>
  <si>
    <t>DOCH. OD OS. PR.,  FIZ. WYDATKI ZWIĄZ. Z ICH POBOREM</t>
  </si>
  <si>
    <t xml:space="preserve">OBSŁUGA DŁUGU </t>
  </si>
  <si>
    <t>Oświata</t>
  </si>
  <si>
    <t xml:space="preserve">Pomoc społeczna </t>
  </si>
  <si>
    <t>Pozostałe</t>
  </si>
  <si>
    <t>Projekt 2007r.</t>
  </si>
  <si>
    <t>Przew.wyk. 2006r.</t>
  </si>
  <si>
    <t>Wyk. 2005r.</t>
  </si>
  <si>
    <t>liczba uczniów</t>
  </si>
  <si>
    <t>Subwencja oświatowa</t>
  </si>
  <si>
    <t>Wydatki na oświatę</t>
  </si>
  <si>
    <t>Subwencja na ucznia</t>
  </si>
  <si>
    <t>Roczny koszt utrzymania ucznia</t>
  </si>
  <si>
    <t>wydatki bieżące</t>
  </si>
  <si>
    <t>wydatki majątkowe</t>
  </si>
  <si>
    <t>2006*</t>
  </si>
  <si>
    <t>2007**</t>
  </si>
  <si>
    <t xml:space="preserve">Wydatki na pomoc społeczną </t>
  </si>
  <si>
    <t>Dotacje na pomoc społeczną</t>
  </si>
  <si>
    <t xml:space="preserve">Plan na 2007r.  </t>
  </si>
  <si>
    <t>Załącznik nr 2                                                                   do Uchwały Nr IV/ 23  /2007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</si>
</sst>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sz val="6"/>
      <name val="Arial CE"/>
      <family val="2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b/>
      <sz val="8"/>
      <color indexed="8"/>
      <name val="Arial CE"/>
      <family val="0"/>
    </font>
    <font>
      <sz val="11"/>
      <name val="Arial"/>
      <family val="0"/>
    </font>
    <font>
      <sz val="11.5"/>
      <name val="Arial"/>
      <family val="0"/>
    </font>
    <font>
      <b/>
      <sz val="10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6"/>
      <name val="Arial"/>
      <family val="2"/>
    </font>
    <font>
      <sz val="20.5"/>
      <name val="Arial"/>
      <family val="0"/>
    </font>
    <font>
      <sz val="11.75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11"/>
        <bgColor indexed="9"/>
      </patternFill>
    </fill>
    <fill>
      <patternFill patternType="solid">
        <fgColor indexed="43"/>
        <bgColor indexed="64"/>
      </patternFill>
    </fill>
    <fill>
      <patternFill patternType="gray0625">
        <fgColor indexed="13"/>
        <bgColor indexed="43"/>
      </patternFill>
    </fill>
    <fill>
      <patternFill patternType="gray0625">
        <f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8" fillId="0" borderId="4" xfId="17" applyFont="1" applyFill="1" applyBorder="1" applyAlignment="1" applyProtection="1">
      <alignment horizontal="center" vertical="center"/>
      <protection/>
    </xf>
    <xf numFmtId="49" fontId="3" fillId="0" borderId="2" xfId="17" applyNumberFormat="1" applyFont="1" applyFill="1" applyBorder="1" applyAlignment="1">
      <alignment horizontal="center" vertical="center"/>
      <protection/>
    </xf>
    <xf numFmtId="0" fontId="3" fillId="0" borderId="2" xfId="17" applyFont="1" applyFill="1" applyBorder="1" applyAlignment="1">
      <alignment vertical="center"/>
      <protection/>
    </xf>
    <xf numFmtId="0" fontId="12" fillId="3" borderId="2" xfId="17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6" fillId="5" borderId="2" xfId="0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/>
    </xf>
    <xf numFmtId="49" fontId="6" fillId="5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2" fillId="5" borderId="2" xfId="17" applyFont="1" applyFill="1" applyBorder="1" applyAlignment="1" applyProtection="1">
      <alignment horizontal="center" vertical="center"/>
      <protection/>
    </xf>
    <xf numFmtId="0" fontId="3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3" fontId="5" fillId="6" borderId="2" xfId="0" applyNumberFormat="1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12" fillId="3" borderId="2" xfId="17" applyFont="1" applyFill="1" applyBorder="1" applyAlignment="1" applyProtection="1">
      <alignment horizontal="left" vertical="center"/>
      <protection/>
    </xf>
    <xf numFmtId="0" fontId="6" fillId="3" borderId="2" xfId="0" applyFont="1" applyFill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3" fontId="0" fillId="0" borderId="7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2" fillId="3" borderId="2" xfId="17" applyFont="1" applyFill="1" applyBorder="1" applyAlignment="1" applyProtection="1">
      <alignment horizontal="left" vertical="center"/>
      <protection/>
    </xf>
    <xf numFmtId="0" fontId="6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5" borderId="5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7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12" fillId="5" borderId="2" xfId="17" applyFont="1" applyFill="1" applyBorder="1" applyAlignment="1" applyProtection="1">
      <alignment horizontal="left" vertical="center"/>
      <protection/>
    </xf>
    <xf numFmtId="0" fontId="6" fillId="5" borderId="2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B99 zmiany i realizacj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PLAN WYDATKÓW BUDŻETU GMINY NA 2007 R. 
WG DZIAŁÓW 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18825"/>
          <c:y val="0.29475"/>
          <c:w val="0.53775"/>
          <c:h val="0.4837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333399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8"/>
            <c:spPr>
              <a:pattFill prst="dkHorz">
                <a:fgClr>
                  <a:srgbClr val="99CCFF"/>
                </a:fgClr>
                <a:bgClr>
                  <a:srgbClr val="000080"/>
                </a:bgClr>
              </a:pattFill>
            </c:spPr>
          </c:dPt>
          <c:dPt>
            <c:idx val="9"/>
            <c:spPr>
              <a:pattFill prst="pct90">
                <a:fgClr>
                  <a:srgbClr val="CCFFFF"/>
                </a:fgClr>
                <a:bgClr>
                  <a:srgbClr val="FF00FF"/>
                </a:bgClr>
              </a:pattFill>
            </c:spPr>
          </c:dPt>
          <c:dPt>
            <c:idx val="10"/>
            <c:spPr>
              <a:pattFill prst="pct90">
                <a:fgClr>
                  <a:srgbClr val="FFFF00"/>
                </a:fgClr>
                <a:bgClr>
                  <a:srgbClr val="808000"/>
                </a:bgClr>
              </a:pattFill>
            </c:spPr>
          </c:dPt>
          <c:dPt>
            <c:idx val="11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13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5"/>
            <c:spPr>
              <a:solidFill>
                <a:srgbClr val="CCCCFF"/>
              </a:solidFill>
            </c:spPr>
          </c:dPt>
          <c:dPt>
            <c:idx val="16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17"/>
            <c:spPr>
              <a:solidFill>
                <a:srgbClr val="FF6600"/>
              </a:soli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ROLNICTWO 0%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TRANSPORT I                                          ŁĄCZNOŚĆ
14%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URZĘDY NACZ.                                                       ORG. WŁADZY 
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BEZP. PUBL. ,                                         OCHRONA P/POŻ
1%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GOSP.KOM.                                                                    I OCHR.ŚRODOWISKA
11,68%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KULTURA I 
OCHR.DZIEDZ.
2%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KULTURA FIZ.                                                          I SPORT
10%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Wykres!$C$5:$C$23</c:f>
              <c:strCache/>
            </c:strRef>
          </c:cat>
          <c:val>
            <c:numRef>
              <c:f>Wykres!$E$5:$E$23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WYDATKI BIEŻĄCE NA OŚWIATĘ I POMOC SPOŁECZĄ W LATACH 2005 -2007  </a:t>
            </a:r>
          </a:p>
        </c:rich>
      </c:tx>
      <c:layout>
        <c:manualLayout>
          <c:xMode val="factor"/>
          <c:yMode val="factor"/>
          <c:x val="-0.0065"/>
          <c:y val="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475"/>
          <c:y val="0.1445"/>
          <c:w val="0.8502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Wykres!$B$27</c:f>
              <c:strCache>
                <c:ptCount val="1"/>
                <c:pt idx="0">
                  <c:v>Wyk. 2005r.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Wykres!$A$28:$A$30</c:f>
              <c:strCache/>
            </c:strRef>
          </c:cat>
          <c:val>
            <c:numRef>
              <c:f>Wykres!$B$28:$B$30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Wykres!$C$27</c:f>
              <c:strCache>
                <c:ptCount val="1"/>
                <c:pt idx="0">
                  <c:v>Przew.wyk. 2006r.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cat>
            <c:strRef>
              <c:f>Wykres!$A$28:$A$30</c:f>
              <c:strCache/>
            </c:strRef>
          </c:cat>
          <c:val>
            <c:numRef>
              <c:f>Wykres!$C$28:$C$30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Wykres!$D$27</c:f>
              <c:strCache>
                <c:ptCount val="1"/>
                <c:pt idx="0">
                  <c:v>Projekt 2007r.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Wykres!$A$28:$A$30</c:f>
              <c:strCache/>
            </c:strRef>
          </c:cat>
          <c:val>
            <c:numRef>
              <c:f>Wykres!$D$28:$D$30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19629"/>
        <c:axId val="4676662"/>
      </c:bar3D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9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91"/>
        </c:manualLayout>
      </c:layout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495B5B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AC1C1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AC1C1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Subwencja oświatowa a wydatki na jednego ucznia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Wykres!$A$40</c:f>
              <c:strCache>
                <c:ptCount val="1"/>
                <c:pt idx="0">
                  <c:v>Subwencja na ucznia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5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Wykres!$B$39:$D$39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Wykres!$B$40:$D$40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Wykres!$A$41</c:f>
              <c:strCache>
                <c:ptCount val="1"/>
                <c:pt idx="0">
                  <c:v>Roczny koszt utrzymania ucznia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Wykres!$B$39:$D$39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Wykres!$B$41:$D$41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2089959"/>
        <c:axId val="43265312"/>
      </c:bar3D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gradFill rotWithShape="1">
          <a:gsLst>
            <a:gs pos="0">
              <a:srgbClr val="FFFF99"/>
            </a:gs>
            <a:gs pos="100000">
              <a:srgbClr val="5B5B36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C1C173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C1C173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6F6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Wydatki bieżące wg działów - plan na 2007r.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202"/>
          <c:w val="0.86575"/>
          <c:h val="0.42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Wykres!$C$61:$C$79</c:f>
              <c:strCache>
                <c:ptCount val="19"/>
                <c:pt idx="0">
                  <c:v>ROLNICTWO I ŁOWIECTWO</c:v>
                </c:pt>
                <c:pt idx="1">
                  <c:v>TRANSPORT I ŁĄCZNOŚĆ</c:v>
                </c:pt>
                <c:pt idx="2">
                  <c:v>TURYSTYKA</c:v>
                </c:pt>
                <c:pt idx="3">
                  <c:v>GOSP.MIESZKANIOWA</c:v>
                </c:pt>
                <c:pt idx="4">
                  <c:v>DZIAŁ.USŁUGOWA</c:v>
                </c:pt>
                <c:pt idx="5">
                  <c:v>ADMIN.PUBLICZNA</c:v>
                </c:pt>
                <c:pt idx="6">
                  <c:v>URZĘDY NACZ. ORG. WŁADZY </c:v>
                </c:pt>
                <c:pt idx="7">
                  <c:v>OBR. NARODOWA</c:v>
                </c:pt>
                <c:pt idx="8">
                  <c:v>BEZP. PUBL. I OCHRONA P/POŻ</c:v>
                </c:pt>
                <c:pt idx="9">
                  <c:v>DOCH. OD OS. PR.,  FIZ. WYDATKI ZWIĄZ. Z ICH POBOREM</c:v>
                </c:pt>
                <c:pt idx="10">
                  <c:v>OBSŁUGA DŁUGU </c:v>
                </c:pt>
                <c:pt idx="11">
                  <c:v>RÓŻNA ROZLICZENIA</c:v>
                </c:pt>
                <c:pt idx="12">
                  <c:v>OŚWIATA I WYCHOWANIE</c:v>
                </c:pt>
                <c:pt idx="13">
                  <c:v>OCHRONA ZDROWIA</c:v>
                </c:pt>
                <c:pt idx="14">
                  <c:v>POMOC SPOŁECZNA</c:v>
                </c:pt>
                <c:pt idx="15">
                  <c:v>EDUKACYJNA OPIEKA WYCHOWAWCZA</c:v>
                </c:pt>
                <c:pt idx="16">
                  <c:v>GOSP.KOM. I OCHR.ŚRODOWISKA</c:v>
                </c:pt>
                <c:pt idx="17">
                  <c:v>KULTURA I OCHR.DZIEDZ.</c:v>
                </c:pt>
                <c:pt idx="18">
                  <c:v>KULTURA FIZ. I SPORT</c:v>
                </c:pt>
              </c:strCache>
            </c:strRef>
          </c:cat>
          <c:val>
            <c:numRef>
              <c:f>Wykres!$E$61:$E$79</c:f>
              <c:numCache>
                <c:ptCount val="19"/>
                <c:pt idx="0">
                  <c:v>27900</c:v>
                </c:pt>
                <c:pt idx="1">
                  <c:v>490000</c:v>
                </c:pt>
                <c:pt idx="2">
                  <c:v>201040</c:v>
                </c:pt>
                <c:pt idx="3">
                  <c:v>292000</c:v>
                </c:pt>
                <c:pt idx="4">
                  <c:v>399460</c:v>
                </c:pt>
                <c:pt idx="5">
                  <c:v>2329200</c:v>
                </c:pt>
                <c:pt idx="6">
                  <c:v>1430</c:v>
                </c:pt>
                <c:pt idx="7">
                  <c:v>3100</c:v>
                </c:pt>
                <c:pt idx="8">
                  <c:v>161000</c:v>
                </c:pt>
                <c:pt idx="9">
                  <c:v>120000</c:v>
                </c:pt>
                <c:pt idx="10">
                  <c:v>40000</c:v>
                </c:pt>
                <c:pt idx="11">
                  <c:v>119012</c:v>
                </c:pt>
                <c:pt idx="12">
                  <c:v>5839630</c:v>
                </c:pt>
                <c:pt idx="13">
                  <c:v>213000</c:v>
                </c:pt>
                <c:pt idx="14">
                  <c:v>4545750</c:v>
                </c:pt>
                <c:pt idx="15">
                  <c:v>138640</c:v>
                </c:pt>
                <c:pt idx="16">
                  <c:v>1182560</c:v>
                </c:pt>
                <c:pt idx="17">
                  <c:v>580970</c:v>
                </c:pt>
                <c:pt idx="18">
                  <c:v>307150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5"/>
          <c:y val="0.6135"/>
          <c:w val="0.841"/>
          <c:h val="0.3737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Wydatki budżetu Gminy - plan na 2007r.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Wykres!$A$83:$A$84</c:f>
              <c:strCache>
                <c:ptCount val="2"/>
                <c:pt idx="0">
                  <c:v>wydatki bieżące</c:v>
                </c:pt>
                <c:pt idx="1">
                  <c:v>wydatki majątkowe</c:v>
                </c:pt>
              </c:strCache>
            </c:strRef>
          </c:cat>
          <c:val>
            <c:numRef>
              <c:f>Wykres!$B$83:$B$84</c:f>
              <c:numCache>
                <c:ptCount val="2"/>
                <c:pt idx="0">
                  <c:v>16991842</c:v>
                </c:pt>
                <c:pt idx="1">
                  <c:v>6653000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Pomoc społeczna w powiązaniu z dotacjami z budżetu państwa w latach 2005 - 2007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2185"/>
          <c:w val="0.9675"/>
          <c:h val="0.7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Wykres!$A$98</c:f>
              <c:strCache>
                <c:ptCount val="1"/>
                <c:pt idx="0">
                  <c:v>Wydatki na pomoc społeczną 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Wykres!$B$97:$D$97</c:f>
              <c:strCache>
                <c:ptCount val="3"/>
                <c:pt idx="0">
                  <c:v>2005</c:v>
                </c:pt>
                <c:pt idx="1">
                  <c:v>2006*</c:v>
                </c:pt>
                <c:pt idx="2">
                  <c:v>2007**</c:v>
                </c:pt>
              </c:strCache>
            </c:strRef>
          </c:cat>
          <c:val>
            <c:numRef>
              <c:f>Wykres!$B$98:$D$98</c:f>
              <c:numCache>
                <c:ptCount val="3"/>
                <c:pt idx="0">
                  <c:v>3475535</c:v>
                </c:pt>
                <c:pt idx="1">
                  <c:v>4161071</c:v>
                </c:pt>
                <c:pt idx="2">
                  <c:v>4545750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Wykres!$A$99</c:f>
              <c:strCache>
                <c:ptCount val="1"/>
                <c:pt idx="0">
                  <c:v>Dotacje na pomoc społeczną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Wykres!$B$97:$D$97</c:f>
              <c:strCache>
                <c:ptCount val="3"/>
                <c:pt idx="0">
                  <c:v>2005</c:v>
                </c:pt>
                <c:pt idx="1">
                  <c:v>2006*</c:v>
                </c:pt>
                <c:pt idx="2">
                  <c:v>2007**</c:v>
                </c:pt>
              </c:strCache>
            </c:strRef>
          </c:cat>
          <c:val>
            <c:numRef>
              <c:f>Wykres!$B$99:$D$99</c:f>
              <c:numCache>
                <c:ptCount val="3"/>
                <c:pt idx="0">
                  <c:v>2410642</c:v>
                </c:pt>
                <c:pt idx="1">
                  <c:v>3299563</c:v>
                </c:pt>
                <c:pt idx="2">
                  <c:v>3202000</c:v>
                </c:pt>
              </c:numCache>
            </c:numRef>
          </c:val>
          <c:shape val="box"/>
        </c:ser>
        <c:shape val="box"/>
        <c:axId val="53843489"/>
        <c:axId val="14829354"/>
      </c:bar3DChart>
      <c:cat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*przew.wyk.2006r.                                                                                           **projekt 2007r.</a:t>
                </a:r>
              </a:p>
            </c:rich>
          </c:tx>
          <c:layout>
            <c:manualLayout>
              <c:xMode val="factor"/>
              <c:yMode val="factor"/>
              <c:x val="-0.43525"/>
              <c:y val="0.1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4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25"/>
          <c:y val="0.91325"/>
        </c:manualLayout>
      </c:layout>
      <c:overlay val="0"/>
    </c:legend>
    <c:floor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9AC19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9AC19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228600</xdr:rowOff>
    </xdr:from>
    <xdr:to>
      <xdr:col>17</xdr:col>
      <xdr:colOff>47625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5924550" y="876300"/>
        <a:ext cx="7524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19</xdr:row>
      <xdr:rowOff>257175</xdr:rowOff>
    </xdr:from>
    <xdr:to>
      <xdr:col>15</xdr:col>
      <xdr:colOff>266700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391275" y="5591175"/>
        <a:ext cx="59055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37</xdr:row>
      <xdr:rowOff>47625</xdr:rowOff>
    </xdr:from>
    <xdr:to>
      <xdr:col>16</xdr:col>
      <xdr:colOff>228600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315075" y="9486900"/>
        <a:ext cx="66294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60</xdr:row>
      <xdr:rowOff>9525</xdr:rowOff>
    </xdr:from>
    <xdr:to>
      <xdr:col>15</xdr:col>
      <xdr:colOff>95250</xdr:colOff>
      <xdr:row>77</xdr:row>
      <xdr:rowOff>161925</xdr:rowOff>
    </xdr:to>
    <xdr:graphicFrame>
      <xdr:nvGraphicFramePr>
        <xdr:cNvPr id="4" name="Chart 4"/>
        <xdr:cNvGraphicFramePr/>
      </xdr:nvGraphicFramePr>
      <xdr:xfrm>
        <a:off x="5695950" y="13258800"/>
        <a:ext cx="64293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77</xdr:row>
      <xdr:rowOff>57150</xdr:rowOff>
    </xdr:from>
    <xdr:to>
      <xdr:col>10</xdr:col>
      <xdr:colOff>619125</xdr:colOff>
      <xdr:row>94</xdr:row>
      <xdr:rowOff>66675</xdr:rowOff>
    </xdr:to>
    <xdr:graphicFrame>
      <xdr:nvGraphicFramePr>
        <xdr:cNvPr id="5" name="Chart 5"/>
        <xdr:cNvGraphicFramePr/>
      </xdr:nvGraphicFramePr>
      <xdr:xfrm>
        <a:off x="3638550" y="16935450"/>
        <a:ext cx="558165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90</xdr:row>
      <xdr:rowOff>47625</xdr:rowOff>
    </xdr:from>
    <xdr:to>
      <xdr:col>14</xdr:col>
      <xdr:colOff>285750</xdr:colOff>
      <xdr:row>110</xdr:row>
      <xdr:rowOff>76200</xdr:rowOff>
    </xdr:to>
    <xdr:graphicFrame>
      <xdr:nvGraphicFramePr>
        <xdr:cNvPr id="6" name="Chart 6"/>
        <xdr:cNvGraphicFramePr/>
      </xdr:nvGraphicFramePr>
      <xdr:xfrm>
        <a:off x="4924425" y="19116675"/>
        <a:ext cx="6705600" cy="3267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workbookViewId="0" topLeftCell="A19">
      <selection activeCell="H23" sqref="H23"/>
    </sheetView>
  </sheetViews>
  <sheetFormatPr defaultColWidth="9.00390625" defaultRowHeight="12.75"/>
  <cols>
    <col min="1" max="1" width="16.75390625" style="0" customWidth="1"/>
    <col min="2" max="2" width="15.375" style="0" customWidth="1"/>
    <col min="3" max="3" width="12.375" style="0" customWidth="1"/>
    <col min="4" max="4" width="13.25390625" style="0" customWidth="1"/>
    <col min="6" max="6" width="10.125" style="0" bestFit="1" customWidth="1"/>
  </cols>
  <sheetData>
    <row r="2" spans="1:5" ht="12.75" customHeight="1">
      <c r="A2" s="81" t="s">
        <v>0</v>
      </c>
      <c r="B2" s="63"/>
      <c r="C2" s="81" t="s">
        <v>2</v>
      </c>
      <c r="D2" s="81" t="s">
        <v>3</v>
      </c>
      <c r="E2" s="80" t="s">
        <v>44</v>
      </c>
    </row>
    <row r="3" spans="1:5" ht="12.75">
      <c r="A3" s="82"/>
      <c r="B3" s="64"/>
      <c r="C3" s="82"/>
      <c r="D3" s="82"/>
      <c r="E3" s="80"/>
    </row>
    <row r="4" spans="1:5" ht="12.75">
      <c r="A4" s="23">
        <v>1</v>
      </c>
      <c r="B4" s="24"/>
      <c r="C4" s="24">
        <v>2</v>
      </c>
      <c r="D4" s="24">
        <v>3</v>
      </c>
      <c r="E4" s="23">
        <v>4</v>
      </c>
    </row>
    <row r="5" spans="1:5" ht="21" customHeight="1">
      <c r="A5" s="21" t="s">
        <v>39</v>
      </c>
      <c r="B5" s="65"/>
      <c r="C5" s="72" t="s">
        <v>40</v>
      </c>
      <c r="D5" s="73"/>
      <c r="E5" s="17">
        <f>'Zał. 10'!D9</f>
        <v>27900</v>
      </c>
    </row>
    <row r="6" spans="1:5" ht="21.75" customHeight="1">
      <c r="A6" s="15">
        <v>600</v>
      </c>
      <c r="B6" s="62"/>
      <c r="C6" s="72" t="s">
        <v>6</v>
      </c>
      <c r="D6" s="73"/>
      <c r="E6" s="17">
        <f>'Zał. 10'!D12</f>
        <v>3314000</v>
      </c>
    </row>
    <row r="7" spans="1:5" ht="12.75">
      <c r="A7" s="15">
        <v>630</v>
      </c>
      <c r="B7" s="62"/>
      <c r="C7" s="72" t="s">
        <v>55</v>
      </c>
      <c r="D7" s="83"/>
      <c r="E7" s="17">
        <f>'Zał. 10'!D14</f>
        <v>201040</v>
      </c>
    </row>
    <row r="8" spans="1:5" ht="23.25" customHeight="1">
      <c r="A8" s="15">
        <v>700</v>
      </c>
      <c r="B8" s="62"/>
      <c r="C8" s="72" t="s">
        <v>91</v>
      </c>
      <c r="D8" s="73"/>
      <c r="E8" s="17">
        <f>'Zał. 10'!D16</f>
        <v>492000</v>
      </c>
    </row>
    <row r="9" spans="1:5" ht="20.25" customHeight="1">
      <c r="A9" s="15">
        <v>710</v>
      </c>
      <c r="B9" s="62"/>
      <c r="C9" s="72" t="s">
        <v>92</v>
      </c>
      <c r="D9" s="73"/>
      <c r="E9" s="17">
        <f>'Zał. 10'!D19</f>
        <v>399460</v>
      </c>
    </row>
    <row r="10" spans="1:5" ht="24.75" customHeight="1">
      <c r="A10" s="15">
        <v>750</v>
      </c>
      <c r="B10" s="62"/>
      <c r="C10" s="72" t="s">
        <v>93</v>
      </c>
      <c r="D10" s="73"/>
      <c r="E10" s="17">
        <f>'Zał. 10'!D23</f>
        <v>2349200</v>
      </c>
    </row>
    <row r="11" spans="1:5" ht="21.75" customHeight="1">
      <c r="A11" s="15">
        <v>751</v>
      </c>
      <c r="B11" s="62"/>
      <c r="C11" s="72" t="s">
        <v>94</v>
      </c>
      <c r="D11" s="73"/>
      <c r="E11" s="17">
        <f>'Zał. 10'!D29</f>
        <v>1430</v>
      </c>
    </row>
    <row r="12" spans="1:5" ht="24.75" customHeight="1">
      <c r="A12" s="39">
        <v>752</v>
      </c>
      <c r="B12" s="39"/>
      <c r="C12" s="78" t="s">
        <v>95</v>
      </c>
      <c r="D12" s="79"/>
      <c r="E12" s="17">
        <f>'Zał. 10'!D31</f>
        <v>3100</v>
      </c>
    </row>
    <row r="13" spans="1:5" ht="39.75" customHeight="1">
      <c r="A13" s="15">
        <v>754</v>
      </c>
      <c r="B13" s="62"/>
      <c r="C13" s="72" t="s">
        <v>73</v>
      </c>
      <c r="D13" s="73"/>
      <c r="E13" s="17">
        <f>'Zał. 10'!D33</f>
        <v>161000</v>
      </c>
    </row>
    <row r="14" spans="1:5" ht="54.75" customHeight="1">
      <c r="A14" s="15">
        <v>756</v>
      </c>
      <c r="B14" s="62"/>
      <c r="C14" s="72" t="s">
        <v>96</v>
      </c>
      <c r="D14" s="77"/>
      <c r="E14" s="17">
        <f>'Zał. 10'!D37</f>
        <v>120000</v>
      </c>
    </row>
    <row r="15" spans="1:5" ht="28.5" customHeight="1">
      <c r="A15" s="15">
        <v>757</v>
      </c>
      <c r="B15" s="62"/>
      <c r="C15" s="72" t="s">
        <v>97</v>
      </c>
      <c r="D15" s="73"/>
      <c r="E15" s="17">
        <f>'Zał. 10'!D39</f>
        <v>40000</v>
      </c>
    </row>
    <row r="16" spans="1:5" ht="28.5" customHeight="1">
      <c r="A16" s="15">
        <v>758</v>
      </c>
      <c r="B16" s="62"/>
      <c r="C16" s="72" t="s">
        <v>87</v>
      </c>
      <c r="D16" s="73"/>
      <c r="E16" s="17">
        <v>119012</v>
      </c>
    </row>
    <row r="17" spans="1:5" ht="21.75" customHeight="1">
      <c r="A17" s="15">
        <v>801</v>
      </c>
      <c r="B17" s="62"/>
      <c r="C17" s="72" t="s">
        <v>20</v>
      </c>
      <c r="D17" s="73"/>
      <c r="E17" s="17">
        <f>'Zał. 10'!D44</f>
        <v>5839630</v>
      </c>
    </row>
    <row r="18" spans="1:5" ht="12.75">
      <c r="A18" s="15">
        <v>851</v>
      </c>
      <c r="B18" s="62"/>
      <c r="C18" s="72" t="s">
        <v>23</v>
      </c>
      <c r="D18" s="73"/>
      <c r="E18" s="17">
        <f>'Zał. 10'!D53</f>
        <v>213000</v>
      </c>
    </row>
    <row r="19" spans="1:5" ht="12.75">
      <c r="A19" s="15">
        <v>852</v>
      </c>
      <c r="B19" s="62"/>
      <c r="C19" s="72" t="s">
        <v>47</v>
      </c>
      <c r="D19" s="73"/>
      <c r="E19" s="17">
        <f>'Zał. 10'!D57</f>
        <v>4545750</v>
      </c>
    </row>
    <row r="20" spans="1:5" ht="28.5" customHeight="1">
      <c r="A20" s="15">
        <v>854</v>
      </c>
      <c r="B20" s="62"/>
      <c r="C20" s="72" t="s">
        <v>28</v>
      </c>
      <c r="D20" s="73"/>
      <c r="E20" s="17">
        <f>'Zał. 10'!D65</f>
        <v>138640</v>
      </c>
    </row>
    <row r="21" spans="1:15" ht="48.75" customHeight="1">
      <c r="A21" s="15">
        <v>900</v>
      </c>
      <c r="B21" s="62"/>
      <c r="C21" s="72" t="s">
        <v>88</v>
      </c>
      <c r="D21" s="73"/>
      <c r="E21" s="17">
        <f>'Zał. 10'!D68</f>
        <v>2762560</v>
      </c>
      <c r="H21">
        <v>16579150</v>
      </c>
      <c r="I21">
        <v>5802900</v>
      </c>
      <c r="K21">
        <v>5839630</v>
      </c>
      <c r="M21">
        <v>16991842</v>
      </c>
      <c r="O21">
        <v>4457000</v>
      </c>
    </row>
    <row r="22" spans="1:15" ht="42.75" customHeight="1">
      <c r="A22" s="15">
        <v>921</v>
      </c>
      <c r="B22" s="62"/>
      <c r="C22" s="72" t="s">
        <v>89</v>
      </c>
      <c r="D22" s="73"/>
      <c r="E22" s="17">
        <f>'Zał. 10'!D74</f>
        <v>583970</v>
      </c>
      <c r="H22">
        <f>I23/H21*100</f>
        <v>59.176103720637066</v>
      </c>
      <c r="I22">
        <v>4007995</v>
      </c>
      <c r="K22">
        <v>4545750</v>
      </c>
      <c r="M22">
        <f>K23/M21*100</f>
        <v>61.11980090210349</v>
      </c>
      <c r="N22">
        <f>M21/E24*100</f>
        <v>71.86278512666738</v>
      </c>
      <c r="O22">
        <f>M25/O21*100</f>
        <v>149.27080996185776</v>
      </c>
    </row>
    <row r="23" spans="1:11" ht="24.75" customHeight="1">
      <c r="A23" s="15">
        <v>926</v>
      </c>
      <c r="B23" s="62"/>
      <c r="C23" s="72" t="s">
        <v>90</v>
      </c>
      <c r="D23" s="73"/>
      <c r="E23" s="17">
        <f>'Zał. 10'!D78</f>
        <v>2333150</v>
      </c>
      <c r="I23">
        <f>SUM(I21:I22)</f>
        <v>9810895</v>
      </c>
      <c r="K23">
        <f>SUM(K21:K22)</f>
        <v>10385380</v>
      </c>
    </row>
    <row r="24" spans="1:5" ht="12.75">
      <c r="A24" s="74" t="s">
        <v>5</v>
      </c>
      <c r="B24" s="75"/>
      <c r="C24" s="75"/>
      <c r="D24" s="76"/>
      <c r="E24" s="44">
        <f>SUM(E5:E23)</f>
        <v>23644842</v>
      </c>
    </row>
    <row r="25" spans="5:14" ht="12.75">
      <c r="E25">
        <v>16991842</v>
      </c>
      <c r="M25">
        <v>6653000</v>
      </c>
      <c r="N25">
        <f>M25/E24*100</f>
        <v>28.137214873332628</v>
      </c>
    </row>
    <row r="26" spans="3:5" ht="12.75">
      <c r="C26">
        <v>16579150</v>
      </c>
      <c r="E26" s="45"/>
    </row>
    <row r="27" spans="2:6" ht="12.75">
      <c r="B27" t="s">
        <v>103</v>
      </c>
      <c r="C27" t="s">
        <v>102</v>
      </c>
      <c r="D27" t="s">
        <v>101</v>
      </c>
      <c r="F27" s="45">
        <f>D28+D29</f>
        <v>10524020</v>
      </c>
    </row>
    <row r="28" spans="1:5" ht="12.75">
      <c r="A28" t="s">
        <v>98</v>
      </c>
      <c r="B28" s="45">
        <v>5851996</v>
      </c>
      <c r="C28" s="45">
        <v>5775464</v>
      </c>
      <c r="D28" s="45">
        <f>E17+E20</f>
        <v>5978270</v>
      </c>
      <c r="E28">
        <f>D28/C28*100</f>
        <v>103.51151007087915</v>
      </c>
    </row>
    <row r="29" spans="1:5" ht="12.75">
      <c r="A29" t="s">
        <v>99</v>
      </c>
      <c r="B29" s="45">
        <v>3475535</v>
      </c>
      <c r="C29" s="45">
        <v>4161071</v>
      </c>
      <c r="D29" s="45">
        <f>E19</f>
        <v>4545750</v>
      </c>
      <c r="E29">
        <f>D29/C29*100</f>
        <v>109.24471127745718</v>
      </c>
    </row>
    <row r="30" spans="1:5" ht="12.75">
      <c r="A30" t="s">
        <v>100</v>
      </c>
      <c r="B30" s="45">
        <f>B32-B28-B29</f>
        <v>5296731</v>
      </c>
      <c r="C30" s="45">
        <f>C34-C28-C29</f>
        <v>6706465</v>
      </c>
      <c r="D30" s="45">
        <f>E25-D28-D29</f>
        <v>6467822</v>
      </c>
      <c r="E30">
        <f>D30/C30*100</f>
        <v>96.44159777170238</v>
      </c>
    </row>
    <row r="32" ht="12.75">
      <c r="B32">
        <v>14624262</v>
      </c>
    </row>
    <row r="33" spans="6:10" ht="12.75">
      <c r="F33">
        <v>5494004</v>
      </c>
      <c r="J33">
        <v>3983084</v>
      </c>
    </row>
    <row r="34" spans="3:10" ht="12.75">
      <c r="C34">
        <v>16643000</v>
      </c>
      <c r="F34">
        <v>357992</v>
      </c>
      <c r="J34">
        <v>237380</v>
      </c>
    </row>
    <row r="35" spans="2:10" ht="12.75">
      <c r="B35">
        <v>2005</v>
      </c>
      <c r="C35">
        <v>2006</v>
      </c>
      <c r="D35">
        <v>2007</v>
      </c>
      <c r="F35">
        <f>SUM(F33:F34)</f>
        <v>5851996</v>
      </c>
      <c r="J35">
        <f>SUM(J33:J34)</f>
        <v>4220464</v>
      </c>
    </row>
    <row r="36" spans="1:10" ht="12.75">
      <c r="A36" t="s">
        <v>106</v>
      </c>
      <c r="B36" s="45">
        <v>5851996</v>
      </c>
      <c r="C36" s="45">
        <v>5775464</v>
      </c>
      <c r="D36" s="45">
        <f>D28</f>
        <v>5978270</v>
      </c>
      <c r="J36">
        <v>400000</v>
      </c>
    </row>
    <row r="37" spans="1:5" ht="12.75">
      <c r="A37" t="s">
        <v>105</v>
      </c>
      <c r="B37" s="45">
        <v>2281359</v>
      </c>
      <c r="C37" s="45">
        <v>2407000</v>
      </c>
      <c r="D37" s="45">
        <v>2711164</v>
      </c>
      <c r="E37">
        <f>D37/D36*100</f>
        <v>45.35031037407143</v>
      </c>
    </row>
    <row r="38" spans="1:10" ht="12.75">
      <c r="A38" t="s">
        <v>104</v>
      </c>
      <c r="B38">
        <v>536</v>
      </c>
      <c r="C38">
        <v>518</v>
      </c>
      <c r="D38">
        <v>599</v>
      </c>
      <c r="E38" s="45">
        <f>D36-D37</f>
        <v>3267106</v>
      </c>
      <c r="J38">
        <v>65000</v>
      </c>
    </row>
    <row r="39" spans="2:10" ht="12.75">
      <c r="B39">
        <v>2005</v>
      </c>
      <c r="C39">
        <v>2006</v>
      </c>
      <c r="D39">
        <v>2007</v>
      </c>
      <c r="J39">
        <v>450000</v>
      </c>
    </row>
    <row r="40" spans="1:10" ht="12.75">
      <c r="A40" t="s">
        <v>107</v>
      </c>
      <c r="B40" s="45">
        <f>B37/B38</f>
        <v>4256.266791044776</v>
      </c>
      <c r="C40" s="45">
        <f>C37/C38</f>
        <v>4646.718146718146</v>
      </c>
      <c r="D40" s="45">
        <f>D37/D38</f>
        <v>4526.150250417362</v>
      </c>
      <c r="J40">
        <v>240000</v>
      </c>
    </row>
    <row r="41" spans="1:10" ht="12.75">
      <c r="A41" t="s">
        <v>108</v>
      </c>
      <c r="B41" s="45">
        <f>B36/B38</f>
        <v>10917.902985074626</v>
      </c>
      <c r="C41" s="45">
        <f>C36/C38</f>
        <v>11149.5444015444</v>
      </c>
      <c r="D41" s="45">
        <f>D36/D38</f>
        <v>9980.417362270451</v>
      </c>
      <c r="J41">
        <v>300000</v>
      </c>
    </row>
    <row r="42" ht="12.75">
      <c r="J42">
        <f>SUM(J35:J41)</f>
        <v>5675464</v>
      </c>
    </row>
    <row r="45" spans="2:5" ht="12.75">
      <c r="B45">
        <v>2876000</v>
      </c>
      <c r="E45">
        <v>11828477</v>
      </c>
    </row>
    <row r="46" spans="2:5" ht="12.75">
      <c r="B46">
        <v>326000</v>
      </c>
      <c r="E46">
        <f>E38/E45*100</f>
        <v>27.62068185109545</v>
      </c>
    </row>
    <row r="47" spans="2:4" ht="12.75">
      <c r="B47">
        <f>SUM(B45:B46)</f>
        <v>3202000</v>
      </c>
      <c r="C47">
        <v>4545750</v>
      </c>
      <c r="D47">
        <f>C47-B47</f>
        <v>1343750</v>
      </c>
    </row>
    <row r="48" ht="12.75">
      <c r="D48" s="45">
        <f>D36-D37</f>
        <v>3267106</v>
      </c>
    </row>
    <row r="49" ht="12.75">
      <c r="D49">
        <f>SUM(D47:D48)</f>
        <v>4610856</v>
      </c>
    </row>
    <row r="50" ht="12.75">
      <c r="D50">
        <v>11828477</v>
      </c>
    </row>
    <row r="51" ht="12.75">
      <c r="D51">
        <f>D49/D50*100</f>
        <v>38.980977855390854</v>
      </c>
    </row>
    <row r="58" spans="1:5" ht="15" customHeight="1">
      <c r="A58" s="81" t="s">
        <v>0</v>
      </c>
      <c r="B58" s="63"/>
      <c r="C58" s="81" t="s">
        <v>2</v>
      </c>
      <c r="D58" s="81" t="s">
        <v>3</v>
      </c>
      <c r="E58" s="80" t="s">
        <v>44</v>
      </c>
    </row>
    <row r="59" spans="1:5" ht="15" customHeight="1">
      <c r="A59" s="82"/>
      <c r="B59" s="64"/>
      <c r="C59" s="82"/>
      <c r="D59" s="82"/>
      <c r="E59" s="80"/>
    </row>
    <row r="60" spans="1:5" ht="15" customHeight="1">
      <c r="A60" s="23">
        <v>1</v>
      </c>
      <c r="B60" s="24"/>
      <c r="C60" s="24">
        <v>2</v>
      </c>
      <c r="D60" s="24">
        <v>3</v>
      </c>
      <c r="E60" s="23">
        <v>4</v>
      </c>
    </row>
    <row r="61" spans="1:5" ht="15" customHeight="1">
      <c r="A61" s="21" t="s">
        <v>39</v>
      </c>
      <c r="B61" s="65"/>
      <c r="C61" s="62" t="s">
        <v>40</v>
      </c>
      <c r="D61" s="66"/>
      <c r="E61" s="17">
        <f>'Zał. 10'!E9</f>
        <v>27900</v>
      </c>
    </row>
    <row r="62" spans="1:5" ht="15" customHeight="1">
      <c r="A62" s="15">
        <v>600</v>
      </c>
      <c r="B62" s="62"/>
      <c r="C62" s="62" t="s">
        <v>6</v>
      </c>
      <c r="D62" s="66"/>
      <c r="E62" s="17">
        <f>'Zał. 10'!E12</f>
        <v>490000</v>
      </c>
    </row>
    <row r="63" spans="1:5" ht="15" customHeight="1">
      <c r="A63" s="15">
        <v>630</v>
      </c>
      <c r="B63" s="62"/>
      <c r="C63" s="62" t="s">
        <v>55</v>
      </c>
      <c r="D63" s="67"/>
      <c r="E63" s="17">
        <f>'Zał. 10'!E14</f>
        <v>201040</v>
      </c>
    </row>
    <row r="64" spans="1:5" ht="15" customHeight="1">
      <c r="A64" s="15">
        <v>700</v>
      </c>
      <c r="B64" s="62"/>
      <c r="C64" s="62" t="s">
        <v>91</v>
      </c>
      <c r="D64" s="66"/>
      <c r="E64" s="17">
        <f>'Zał. 10'!E16</f>
        <v>292000</v>
      </c>
    </row>
    <row r="65" spans="1:5" ht="15" customHeight="1">
      <c r="A65" s="15">
        <v>710</v>
      </c>
      <c r="B65" s="62"/>
      <c r="C65" s="62" t="s">
        <v>92</v>
      </c>
      <c r="D65" s="66"/>
      <c r="E65" s="17">
        <f>'Zał. 10'!E19</f>
        <v>399460</v>
      </c>
    </row>
    <row r="66" spans="1:5" ht="15" customHeight="1">
      <c r="A66" s="15">
        <v>750</v>
      </c>
      <c r="B66" s="62"/>
      <c r="C66" s="62" t="s">
        <v>93</v>
      </c>
      <c r="D66" s="66"/>
      <c r="E66" s="17">
        <f>'Zał. 10'!E23</f>
        <v>2329200</v>
      </c>
    </row>
    <row r="67" spans="1:5" ht="15" customHeight="1">
      <c r="A67" s="15">
        <v>751</v>
      </c>
      <c r="B67" s="62"/>
      <c r="C67" s="62" t="s">
        <v>94</v>
      </c>
      <c r="D67" s="66"/>
      <c r="E67" s="17">
        <f>'Zał. 10'!E29</f>
        <v>1430</v>
      </c>
    </row>
    <row r="68" spans="1:5" ht="15" customHeight="1">
      <c r="A68" s="39">
        <v>752</v>
      </c>
      <c r="B68" s="39"/>
      <c r="C68" s="68" t="s">
        <v>95</v>
      </c>
      <c r="D68" s="69"/>
      <c r="E68" s="17">
        <f>'Zał. 10'!E31</f>
        <v>3100</v>
      </c>
    </row>
    <row r="69" spans="1:5" ht="15" customHeight="1">
      <c r="A69" s="15">
        <v>754</v>
      </c>
      <c r="B69" s="62"/>
      <c r="C69" s="62" t="s">
        <v>73</v>
      </c>
      <c r="D69" s="66"/>
      <c r="E69" s="17">
        <f>'Zał. 10'!E33</f>
        <v>161000</v>
      </c>
    </row>
    <row r="70" spans="1:5" ht="28.5" customHeight="1">
      <c r="A70" s="15">
        <v>756</v>
      </c>
      <c r="B70" s="62"/>
      <c r="C70" s="62" t="s">
        <v>96</v>
      </c>
      <c r="D70" s="70"/>
      <c r="E70" s="17">
        <f>'Zał. 10'!E37</f>
        <v>120000</v>
      </c>
    </row>
    <row r="71" spans="1:5" ht="15" customHeight="1">
      <c r="A71" s="15">
        <v>757</v>
      </c>
      <c r="B71" s="62"/>
      <c r="C71" s="62" t="s">
        <v>97</v>
      </c>
      <c r="D71" s="66"/>
      <c r="E71" s="17">
        <f>'Zał. 10'!E39</f>
        <v>40000</v>
      </c>
    </row>
    <row r="72" spans="1:5" ht="15" customHeight="1">
      <c r="A72" s="15">
        <v>758</v>
      </c>
      <c r="B72" s="62"/>
      <c r="C72" s="62" t="s">
        <v>87</v>
      </c>
      <c r="D72" s="66"/>
      <c r="E72" s="17">
        <f>'Zał. 10'!E41</f>
        <v>119012</v>
      </c>
    </row>
    <row r="73" spans="1:5" ht="15" customHeight="1">
      <c r="A73" s="15">
        <v>801</v>
      </c>
      <c r="B73" s="62"/>
      <c r="C73" s="62" t="s">
        <v>20</v>
      </c>
      <c r="D73" s="66"/>
      <c r="E73" s="17">
        <f>'Zał. 10'!E44</f>
        <v>5839630</v>
      </c>
    </row>
    <row r="74" spans="1:5" ht="15" customHeight="1">
      <c r="A74" s="15">
        <v>851</v>
      </c>
      <c r="B74" s="62"/>
      <c r="C74" s="62" t="s">
        <v>23</v>
      </c>
      <c r="D74" s="66"/>
      <c r="E74" s="17">
        <f>'Zał. 10'!E53</f>
        <v>213000</v>
      </c>
    </row>
    <row r="75" spans="1:5" ht="15" customHeight="1">
      <c r="A75" s="15">
        <v>852</v>
      </c>
      <c r="B75" s="62"/>
      <c r="C75" s="62" t="s">
        <v>47</v>
      </c>
      <c r="D75" s="66"/>
      <c r="E75" s="17">
        <f>'Zał. 10'!E57</f>
        <v>4545750</v>
      </c>
    </row>
    <row r="76" spans="1:5" ht="23.25" customHeight="1">
      <c r="A76" s="15">
        <v>854</v>
      </c>
      <c r="B76" s="62"/>
      <c r="C76" s="62" t="s">
        <v>28</v>
      </c>
      <c r="D76" s="66"/>
      <c r="E76" s="17">
        <f>'Zał. 10'!E65</f>
        <v>138640</v>
      </c>
    </row>
    <row r="77" spans="1:5" ht="24" customHeight="1">
      <c r="A77" s="15">
        <v>900</v>
      </c>
      <c r="B77" s="62"/>
      <c r="C77" s="62" t="s">
        <v>88</v>
      </c>
      <c r="D77" s="66"/>
      <c r="E77" s="17">
        <f>'Zał. 10'!E68</f>
        <v>1182560</v>
      </c>
    </row>
    <row r="78" spans="1:5" ht="15" customHeight="1">
      <c r="A78" s="15">
        <v>921</v>
      </c>
      <c r="B78" s="62"/>
      <c r="C78" s="62" t="s">
        <v>89</v>
      </c>
      <c r="D78" s="66"/>
      <c r="E78" s="17">
        <f>'Zał. 10'!E74</f>
        <v>580970</v>
      </c>
    </row>
    <row r="79" spans="1:5" ht="15" customHeight="1">
      <c r="A79" s="15">
        <v>926</v>
      </c>
      <c r="B79" s="62"/>
      <c r="C79" s="62" t="s">
        <v>90</v>
      </c>
      <c r="D79" s="66"/>
      <c r="E79" s="17">
        <f>'Zał. 10'!E78</f>
        <v>307150</v>
      </c>
    </row>
    <row r="80" spans="1:5" ht="15" customHeight="1">
      <c r="A80" s="74" t="s">
        <v>5</v>
      </c>
      <c r="B80" s="75"/>
      <c r="C80" s="75"/>
      <c r="D80" s="76"/>
      <c r="E80" s="44">
        <f>SUM(E61:E79)</f>
        <v>16991842</v>
      </c>
    </row>
    <row r="83" spans="1:2" ht="12.75">
      <c r="A83" s="71" t="s">
        <v>109</v>
      </c>
      <c r="B83" s="71">
        <v>16991842</v>
      </c>
    </row>
    <row r="84" spans="1:2" ht="12.75">
      <c r="A84" s="71" t="s">
        <v>110</v>
      </c>
      <c r="B84" s="71">
        <v>6653000</v>
      </c>
    </row>
    <row r="97" spans="2:4" ht="12.75">
      <c r="B97">
        <v>2005</v>
      </c>
      <c r="C97" t="s">
        <v>111</v>
      </c>
      <c r="D97" t="s">
        <v>112</v>
      </c>
    </row>
    <row r="98" spans="1:4" ht="12.75">
      <c r="A98" t="s">
        <v>113</v>
      </c>
      <c r="B98" s="45">
        <v>3475535</v>
      </c>
      <c r="C98" s="45">
        <v>4161071</v>
      </c>
      <c r="D98" s="45">
        <v>4545750</v>
      </c>
    </row>
    <row r="99" spans="1:4" ht="12.75">
      <c r="A99" t="s">
        <v>114</v>
      </c>
      <c r="B99">
        <v>2410642</v>
      </c>
      <c r="C99">
        <v>3299563</v>
      </c>
      <c r="D99">
        <v>3202000</v>
      </c>
    </row>
  </sheetData>
  <mergeCells count="29">
    <mergeCell ref="A80:D80"/>
    <mergeCell ref="A58:A59"/>
    <mergeCell ref="C58:C59"/>
    <mergeCell ref="D58:D59"/>
    <mergeCell ref="E58:E59"/>
    <mergeCell ref="A2:A3"/>
    <mergeCell ref="C2:C3"/>
    <mergeCell ref="D2:D3"/>
    <mergeCell ref="E2:E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7:D17"/>
    <mergeCell ref="C16:D16"/>
    <mergeCell ref="C22:D22"/>
    <mergeCell ref="C23:D23"/>
    <mergeCell ref="A24:D24"/>
    <mergeCell ref="C18:D18"/>
    <mergeCell ref="C19:D19"/>
    <mergeCell ref="C20:D20"/>
    <mergeCell ref="C21:D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4"/>
  <sheetViews>
    <sheetView tabSelected="1" view="pageBreakPreview" zoomScaleSheetLayoutView="100" workbookViewId="0" topLeftCell="A1">
      <selection activeCell="I1" sqref="I1:K1"/>
    </sheetView>
  </sheetViews>
  <sheetFormatPr defaultColWidth="9.00390625" defaultRowHeight="12.75"/>
  <cols>
    <col min="1" max="1" width="4.00390625" style="5" customWidth="1"/>
    <col min="2" max="2" width="6.00390625" style="5" customWidth="1"/>
    <col min="3" max="3" width="26.125" style="0" customWidth="1"/>
    <col min="4" max="4" width="9.75390625" style="0" customWidth="1"/>
    <col min="5" max="5" width="10.25390625" style="0" customWidth="1"/>
    <col min="6" max="6" width="12.25390625" style="0" customWidth="1"/>
    <col min="7" max="7" width="10.75390625" style="0" customWidth="1"/>
    <col min="8" max="9" width="10.00390625" style="0" customWidth="1"/>
    <col min="10" max="10" width="8.625" style="0" customWidth="1"/>
    <col min="11" max="11" width="11.00390625" style="0" customWidth="1"/>
    <col min="15" max="15" width="11.00390625" style="0" bestFit="1" customWidth="1"/>
  </cols>
  <sheetData>
    <row r="1" spans="8:11" ht="55.5" customHeight="1">
      <c r="H1" s="61"/>
      <c r="I1" s="100" t="s">
        <v>116</v>
      </c>
      <c r="J1" s="101"/>
      <c r="K1" s="101"/>
    </row>
    <row r="2" spans="8:10" ht="9" customHeight="1">
      <c r="H2" s="1"/>
      <c r="I2" s="1"/>
      <c r="J2" s="1"/>
    </row>
    <row r="3" spans="1:11" ht="32.25" customHeight="1">
      <c r="A3" s="98" t="s">
        <v>82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ht="9.75" customHeight="1"/>
    <row r="5" spans="1:11" s="10" customFormat="1" ht="11.25">
      <c r="A5" s="89" t="s">
        <v>0</v>
      </c>
      <c r="B5" s="89" t="s">
        <v>2</v>
      </c>
      <c r="C5" s="89" t="s">
        <v>3</v>
      </c>
      <c r="D5" s="102" t="s">
        <v>115</v>
      </c>
      <c r="E5" s="86" t="s">
        <v>75</v>
      </c>
      <c r="F5" s="87"/>
      <c r="G5" s="87"/>
      <c r="H5" s="87"/>
      <c r="I5" s="87"/>
      <c r="J5" s="87"/>
      <c r="K5" s="56"/>
    </row>
    <row r="6" spans="1:11" s="10" customFormat="1" ht="11.25">
      <c r="A6" s="94"/>
      <c r="B6" s="94"/>
      <c r="C6" s="94"/>
      <c r="D6" s="102"/>
      <c r="E6" s="84" t="s">
        <v>74</v>
      </c>
      <c r="F6" s="86" t="s">
        <v>76</v>
      </c>
      <c r="G6" s="87"/>
      <c r="H6" s="87"/>
      <c r="I6" s="87"/>
      <c r="J6" s="88"/>
      <c r="K6" s="89" t="s">
        <v>81</v>
      </c>
    </row>
    <row r="7" spans="1:11" s="10" customFormat="1" ht="51" customHeight="1">
      <c r="A7" s="95"/>
      <c r="B7" s="95"/>
      <c r="C7" s="95"/>
      <c r="D7" s="102"/>
      <c r="E7" s="85"/>
      <c r="F7" s="55" t="s">
        <v>77</v>
      </c>
      <c r="G7" s="55" t="s">
        <v>78</v>
      </c>
      <c r="H7" s="55" t="s">
        <v>1</v>
      </c>
      <c r="I7" s="55" t="s">
        <v>79</v>
      </c>
      <c r="J7" s="55" t="s">
        <v>80</v>
      </c>
      <c r="K7" s="90"/>
    </row>
    <row r="8" spans="1:11" s="25" customFormat="1" ht="9.75">
      <c r="A8" s="23">
        <v>1</v>
      </c>
      <c r="B8" s="24">
        <v>2</v>
      </c>
      <c r="C8" s="23">
        <v>3</v>
      </c>
      <c r="D8" s="24">
        <v>4</v>
      </c>
      <c r="E8" s="23">
        <v>5</v>
      </c>
      <c r="F8" s="24">
        <v>6</v>
      </c>
      <c r="G8" s="23">
        <v>7</v>
      </c>
      <c r="H8" s="24">
        <v>8</v>
      </c>
      <c r="I8" s="23">
        <v>9</v>
      </c>
      <c r="J8" s="24">
        <v>10</v>
      </c>
      <c r="K8" s="23">
        <v>11</v>
      </c>
    </row>
    <row r="9" spans="1:11" s="50" customFormat="1" ht="11.25">
      <c r="A9" s="49" t="s">
        <v>39</v>
      </c>
      <c r="B9" s="96" t="s">
        <v>40</v>
      </c>
      <c r="C9" s="97"/>
      <c r="D9" s="47">
        <f>E9+K9</f>
        <v>27900</v>
      </c>
      <c r="E9" s="47">
        <f>SUM(E10:E11)</f>
        <v>27900</v>
      </c>
      <c r="F9" s="47">
        <f aca="true" t="shared" si="0" ref="F9:K9">SUM(F10:F11)</f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</row>
    <row r="10" spans="1:11" s="10" customFormat="1" ht="12.75" customHeight="1">
      <c r="A10" s="19"/>
      <c r="B10" s="29" t="s">
        <v>41</v>
      </c>
      <c r="C10" s="31" t="s">
        <v>42</v>
      </c>
      <c r="D10" s="57">
        <f aca="true" t="shared" si="1" ref="D10:D76">E10+K10</f>
        <v>8000</v>
      </c>
      <c r="E10" s="18">
        <v>8000</v>
      </c>
      <c r="F10" s="18"/>
      <c r="G10" s="18"/>
      <c r="H10" s="18"/>
      <c r="I10" s="18"/>
      <c r="J10" s="18"/>
      <c r="K10" s="18"/>
    </row>
    <row r="11" spans="1:11" s="10" customFormat="1" ht="15" customHeight="1">
      <c r="A11" s="20"/>
      <c r="B11" s="29" t="s">
        <v>56</v>
      </c>
      <c r="C11" s="30" t="s">
        <v>57</v>
      </c>
      <c r="D11" s="57">
        <f t="shared" si="1"/>
        <v>19900</v>
      </c>
      <c r="E11" s="18">
        <v>19900</v>
      </c>
      <c r="F11" s="18"/>
      <c r="G11" s="18"/>
      <c r="H11" s="18"/>
      <c r="I11" s="18"/>
      <c r="J11" s="18"/>
      <c r="K11" s="18"/>
    </row>
    <row r="12" spans="1:13" s="48" customFormat="1" ht="17.25" customHeight="1">
      <c r="A12" s="46">
        <v>600</v>
      </c>
      <c r="B12" s="96" t="s">
        <v>6</v>
      </c>
      <c r="C12" s="97"/>
      <c r="D12" s="47">
        <f t="shared" si="1"/>
        <v>3314000</v>
      </c>
      <c r="E12" s="47">
        <f aca="true" t="shared" si="2" ref="E12:K12">E13</f>
        <v>490000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2824000</v>
      </c>
      <c r="M12" s="53"/>
    </row>
    <row r="13" spans="1:11" s="11" customFormat="1" ht="11.25">
      <c r="A13" s="19"/>
      <c r="B13" s="7">
        <v>60016</v>
      </c>
      <c r="C13" s="13" t="s">
        <v>4</v>
      </c>
      <c r="D13" s="57">
        <f t="shared" si="1"/>
        <v>3314000</v>
      </c>
      <c r="E13" s="18">
        <v>490000</v>
      </c>
      <c r="F13" s="18"/>
      <c r="G13" s="18"/>
      <c r="H13" s="18"/>
      <c r="I13" s="18"/>
      <c r="J13" s="18"/>
      <c r="K13" s="18">
        <v>2824000</v>
      </c>
    </row>
    <row r="14" spans="1:11" s="48" customFormat="1" ht="15.75" customHeight="1">
      <c r="A14" s="46">
        <v>630</v>
      </c>
      <c r="B14" s="96" t="s">
        <v>55</v>
      </c>
      <c r="C14" s="103"/>
      <c r="D14" s="47">
        <f t="shared" si="1"/>
        <v>201040</v>
      </c>
      <c r="E14" s="47">
        <f aca="true" t="shared" si="3" ref="E14:K14">SUM(E15)</f>
        <v>201040</v>
      </c>
      <c r="F14" s="47">
        <f t="shared" si="3"/>
        <v>0</v>
      </c>
      <c r="G14" s="47">
        <f t="shared" si="3"/>
        <v>0</v>
      </c>
      <c r="H14" s="47">
        <f t="shared" si="3"/>
        <v>201040</v>
      </c>
      <c r="I14" s="47">
        <f t="shared" si="3"/>
        <v>0</v>
      </c>
      <c r="J14" s="47">
        <f t="shared" si="3"/>
        <v>0</v>
      </c>
      <c r="K14" s="47">
        <f t="shared" si="3"/>
        <v>0</v>
      </c>
    </row>
    <row r="15" spans="1:11" s="11" customFormat="1" ht="11.25">
      <c r="A15" s="20"/>
      <c r="B15" s="22" t="s">
        <v>58</v>
      </c>
      <c r="C15" s="32" t="s">
        <v>7</v>
      </c>
      <c r="D15" s="57">
        <f t="shared" si="1"/>
        <v>201040</v>
      </c>
      <c r="E15" s="18">
        <v>201040</v>
      </c>
      <c r="F15" s="18"/>
      <c r="G15" s="18"/>
      <c r="H15" s="18">
        <v>201040</v>
      </c>
      <c r="I15" s="18"/>
      <c r="J15" s="18"/>
      <c r="K15" s="18"/>
    </row>
    <row r="16" spans="1:11" s="48" customFormat="1" ht="18.75" customHeight="1">
      <c r="A16" s="46">
        <v>700</v>
      </c>
      <c r="B16" s="96" t="s">
        <v>8</v>
      </c>
      <c r="C16" s="97"/>
      <c r="D16" s="47">
        <f t="shared" si="1"/>
        <v>492000</v>
      </c>
      <c r="E16" s="47">
        <f aca="true" t="shared" si="4" ref="E16:K16">SUM(E17:E18)</f>
        <v>292000</v>
      </c>
      <c r="F16" s="47">
        <f t="shared" si="4"/>
        <v>0</v>
      </c>
      <c r="G16" s="47">
        <f t="shared" si="4"/>
        <v>0</v>
      </c>
      <c r="H16" s="47">
        <f t="shared" si="4"/>
        <v>113000</v>
      </c>
      <c r="I16" s="47">
        <f t="shared" si="4"/>
        <v>0</v>
      </c>
      <c r="J16" s="47">
        <f t="shared" si="4"/>
        <v>0</v>
      </c>
      <c r="K16" s="47">
        <f t="shared" si="4"/>
        <v>200000</v>
      </c>
    </row>
    <row r="17" spans="1:11" s="11" customFormat="1" ht="22.5">
      <c r="A17" s="19"/>
      <c r="B17" s="7">
        <v>70005</v>
      </c>
      <c r="C17" s="13" t="s">
        <v>9</v>
      </c>
      <c r="D17" s="57">
        <f t="shared" si="1"/>
        <v>244000</v>
      </c>
      <c r="E17" s="18">
        <v>44000</v>
      </c>
      <c r="F17" s="18"/>
      <c r="G17" s="18"/>
      <c r="H17" s="18"/>
      <c r="I17" s="18"/>
      <c r="J17" s="18"/>
      <c r="K17" s="18">
        <v>200000</v>
      </c>
    </row>
    <row r="18" spans="1:11" s="11" customFormat="1" ht="11.25">
      <c r="A18" s="20"/>
      <c r="B18" s="7">
        <v>70095</v>
      </c>
      <c r="C18" s="13" t="s">
        <v>7</v>
      </c>
      <c r="D18" s="57">
        <f t="shared" si="1"/>
        <v>248000</v>
      </c>
      <c r="E18" s="18">
        <v>248000</v>
      </c>
      <c r="F18" s="18"/>
      <c r="G18" s="18"/>
      <c r="H18" s="18">
        <v>113000</v>
      </c>
      <c r="I18" s="18"/>
      <c r="J18" s="18"/>
      <c r="K18" s="18"/>
    </row>
    <row r="19" spans="1:11" s="48" customFormat="1" ht="11.25">
      <c r="A19" s="46">
        <v>710</v>
      </c>
      <c r="B19" s="96" t="s">
        <v>10</v>
      </c>
      <c r="C19" s="97"/>
      <c r="D19" s="47">
        <f t="shared" si="1"/>
        <v>399460</v>
      </c>
      <c r="E19" s="47">
        <f aca="true" t="shared" si="5" ref="E19:K19">SUM(E20:E22)</f>
        <v>399460</v>
      </c>
      <c r="F19" s="47">
        <f t="shared" si="5"/>
        <v>10000</v>
      </c>
      <c r="G19" s="47">
        <f t="shared" si="5"/>
        <v>0</v>
      </c>
      <c r="H19" s="47">
        <f t="shared" si="5"/>
        <v>15460</v>
      </c>
      <c r="I19" s="47">
        <f t="shared" si="5"/>
        <v>0</v>
      </c>
      <c r="J19" s="47">
        <f t="shared" si="5"/>
        <v>0</v>
      </c>
      <c r="K19" s="47">
        <f t="shared" si="5"/>
        <v>0</v>
      </c>
    </row>
    <row r="20" spans="1:11" s="11" customFormat="1" ht="22.5">
      <c r="A20" s="6"/>
      <c r="B20" s="22" t="s">
        <v>59</v>
      </c>
      <c r="C20" s="32" t="s">
        <v>60</v>
      </c>
      <c r="D20" s="57">
        <f t="shared" si="1"/>
        <v>333000</v>
      </c>
      <c r="E20" s="18">
        <v>333000</v>
      </c>
      <c r="F20" s="18">
        <v>10000</v>
      </c>
      <c r="G20" s="18"/>
      <c r="H20" s="18"/>
      <c r="I20" s="18"/>
      <c r="J20" s="18"/>
      <c r="K20" s="18"/>
    </row>
    <row r="21" spans="1:11" s="11" customFormat="1" ht="11.25">
      <c r="A21" s="19"/>
      <c r="B21" s="34" t="s">
        <v>61</v>
      </c>
      <c r="C21" s="35" t="s">
        <v>62</v>
      </c>
      <c r="D21" s="57">
        <f t="shared" si="1"/>
        <v>51000</v>
      </c>
      <c r="E21" s="18">
        <v>51000</v>
      </c>
      <c r="F21" s="18"/>
      <c r="G21" s="18"/>
      <c r="H21" s="18"/>
      <c r="I21" s="18"/>
      <c r="J21" s="18"/>
      <c r="K21" s="18"/>
    </row>
    <row r="22" spans="1:11" s="11" customFormat="1" ht="12" customHeight="1">
      <c r="A22" s="20"/>
      <c r="B22" s="7">
        <v>71035</v>
      </c>
      <c r="C22" s="13" t="s">
        <v>36</v>
      </c>
      <c r="D22" s="57">
        <f t="shared" si="1"/>
        <v>15460</v>
      </c>
      <c r="E22" s="18">
        <v>15460</v>
      </c>
      <c r="F22" s="18"/>
      <c r="G22" s="18"/>
      <c r="H22" s="18">
        <v>15460</v>
      </c>
      <c r="I22" s="18"/>
      <c r="J22" s="18"/>
      <c r="K22" s="18"/>
    </row>
    <row r="23" spans="1:11" s="48" customFormat="1" ht="11.25">
      <c r="A23" s="46">
        <v>750</v>
      </c>
      <c r="B23" s="96" t="s">
        <v>11</v>
      </c>
      <c r="C23" s="97"/>
      <c r="D23" s="47">
        <f t="shared" si="1"/>
        <v>2349200</v>
      </c>
      <c r="E23" s="47">
        <f aca="true" t="shared" si="6" ref="E23:K23">SUM(E24:E28)</f>
        <v>2329200</v>
      </c>
      <c r="F23" s="47">
        <f t="shared" si="6"/>
        <v>1308100</v>
      </c>
      <c r="G23" s="47">
        <f t="shared" si="6"/>
        <v>259900</v>
      </c>
      <c r="H23" s="47">
        <f t="shared" si="6"/>
        <v>0</v>
      </c>
      <c r="I23" s="47">
        <f t="shared" si="6"/>
        <v>0</v>
      </c>
      <c r="J23" s="47">
        <f t="shared" si="6"/>
        <v>0</v>
      </c>
      <c r="K23" s="47">
        <f t="shared" si="6"/>
        <v>20000</v>
      </c>
    </row>
    <row r="24" spans="1:14" s="11" customFormat="1" ht="14.25" customHeight="1">
      <c r="A24" s="6"/>
      <c r="B24" s="7">
        <v>75011</v>
      </c>
      <c r="C24" s="13" t="s">
        <v>12</v>
      </c>
      <c r="D24" s="57">
        <f t="shared" si="1"/>
        <v>48000</v>
      </c>
      <c r="E24" s="18">
        <v>48000</v>
      </c>
      <c r="F24" s="18">
        <v>40100</v>
      </c>
      <c r="G24" s="18">
        <v>7900</v>
      </c>
      <c r="H24" s="18"/>
      <c r="I24" s="18"/>
      <c r="J24" s="18"/>
      <c r="K24" s="18"/>
      <c r="N24" s="33"/>
    </row>
    <row r="25" spans="1:11" s="11" customFormat="1" ht="22.5">
      <c r="A25" s="19"/>
      <c r="B25" s="7">
        <v>75022</v>
      </c>
      <c r="C25" s="13" t="s">
        <v>13</v>
      </c>
      <c r="D25" s="57">
        <f t="shared" si="1"/>
        <v>155000</v>
      </c>
      <c r="E25" s="18">
        <v>155000</v>
      </c>
      <c r="F25" s="18"/>
      <c r="G25" s="18"/>
      <c r="H25" s="18"/>
      <c r="I25" s="18"/>
      <c r="J25" s="18"/>
      <c r="K25" s="18"/>
    </row>
    <row r="26" spans="1:13" s="11" customFormat="1" ht="22.5">
      <c r="A26" s="19"/>
      <c r="B26" s="7">
        <v>75023</v>
      </c>
      <c r="C26" s="13" t="s">
        <v>14</v>
      </c>
      <c r="D26" s="57">
        <f t="shared" si="1"/>
        <v>2043700</v>
      </c>
      <c r="E26" s="18">
        <v>2023700</v>
      </c>
      <c r="F26" s="18">
        <v>1268000</v>
      </c>
      <c r="G26" s="18">
        <v>252000</v>
      </c>
      <c r="H26" s="18"/>
      <c r="I26" s="18"/>
      <c r="J26" s="18"/>
      <c r="K26" s="18">
        <v>20000</v>
      </c>
      <c r="M26" s="33"/>
    </row>
    <row r="27" spans="1:13" s="11" customFormat="1" ht="22.5">
      <c r="A27" s="19"/>
      <c r="B27" s="7">
        <v>70075</v>
      </c>
      <c r="C27" s="58" t="s">
        <v>83</v>
      </c>
      <c r="D27" s="57">
        <f t="shared" si="1"/>
        <v>60000</v>
      </c>
      <c r="E27" s="18">
        <v>60000</v>
      </c>
      <c r="F27" s="18"/>
      <c r="G27" s="18"/>
      <c r="H27" s="18"/>
      <c r="I27" s="18"/>
      <c r="J27" s="18"/>
      <c r="K27" s="18"/>
      <c r="M27" s="33"/>
    </row>
    <row r="28" spans="1:11" s="11" customFormat="1" ht="11.25">
      <c r="A28" s="20"/>
      <c r="B28" s="7">
        <v>75095</v>
      </c>
      <c r="C28" s="13" t="s">
        <v>7</v>
      </c>
      <c r="D28" s="57">
        <f t="shared" si="1"/>
        <v>42500</v>
      </c>
      <c r="E28" s="18">
        <v>42500</v>
      </c>
      <c r="F28" s="18"/>
      <c r="G28" s="18"/>
      <c r="H28" s="18"/>
      <c r="I28" s="18"/>
      <c r="J28" s="18"/>
      <c r="K28" s="18"/>
    </row>
    <row r="29" spans="1:11" s="48" customFormat="1" ht="33" customHeight="1">
      <c r="A29" s="46">
        <v>751</v>
      </c>
      <c r="B29" s="96" t="s">
        <v>45</v>
      </c>
      <c r="C29" s="97"/>
      <c r="D29" s="47">
        <f t="shared" si="1"/>
        <v>1430</v>
      </c>
      <c r="E29" s="47">
        <f>SUM(E30:E30)</f>
        <v>1430</v>
      </c>
      <c r="F29" s="47">
        <f aca="true" t="shared" si="7" ref="F29:K29">SUM(F30:F30)</f>
        <v>0</v>
      </c>
      <c r="G29" s="47">
        <f t="shared" si="7"/>
        <v>0</v>
      </c>
      <c r="H29" s="47">
        <f t="shared" si="7"/>
        <v>0</v>
      </c>
      <c r="I29" s="47">
        <f t="shared" si="7"/>
        <v>0</v>
      </c>
      <c r="J29" s="47">
        <f t="shared" si="7"/>
        <v>0</v>
      </c>
      <c r="K29" s="47">
        <f t="shared" si="7"/>
        <v>0</v>
      </c>
    </row>
    <row r="30" spans="1:11" s="16" customFormat="1" ht="33" customHeight="1">
      <c r="A30" s="6"/>
      <c r="B30" s="7">
        <v>75101</v>
      </c>
      <c r="C30" s="13" t="s">
        <v>54</v>
      </c>
      <c r="D30" s="57">
        <f t="shared" si="1"/>
        <v>1430</v>
      </c>
      <c r="E30" s="18">
        <v>1430</v>
      </c>
      <c r="F30" s="18"/>
      <c r="G30" s="18"/>
      <c r="H30" s="18"/>
      <c r="I30" s="18"/>
      <c r="J30" s="18"/>
      <c r="K30" s="18"/>
    </row>
    <row r="31" spans="1:11" s="52" customFormat="1" ht="15" customHeight="1">
      <c r="A31" s="51">
        <v>752</v>
      </c>
      <c r="B31" s="104" t="s">
        <v>63</v>
      </c>
      <c r="C31" s="105"/>
      <c r="D31" s="47">
        <f t="shared" si="1"/>
        <v>3100</v>
      </c>
      <c r="E31" s="47">
        <f aca="true" t="shared" si="8" ref="E31:K31">E32</f>
        <v>3100</v>
      </c>
      <c r="F31" s="47">
        <f t="shared" si="8"/>
        <v>0</v>
      </c>
      <c r="G31" s="47">
        <f t="shared" si="8"/>
        <v>0</v>
      </c>
      <c r="H31" s="47">
        <f t="shared" si="8"/>
        <v>0</v>
      </c>
      <c r="I31" s="47">
        <f t="shared" si="8"/>
        <v>0</v>
      </c>
      <c r="J31" s="47">
        <f t="shared" si="8"/>
        <v>0</v>
      </c>
      <c r="K31" s="47">
        <f t="shared" si="8"/>
        <v>0</v>
      </c>
    </row>
    <row r="32" spans="1:11" s="11" customFormat="1" ht="15" customHeight="1">
      <c r="A32" s="36"/>
      <c r="B32" s="37" t="s">
        <v>64</v>
      </c>
      <c r="C32" s="38" t="s">
        <v>65</v>
      </c>
      <c r="D32" s="57">
        <f t="shared" si="1"/>
        <v>3100</v>
      </c>
      <c r="E32" s="18">
        <v>3100</v>
      </c>
      <c r="F32" s="18"/>
      <c r="G32" s="18"/>
      <c r="H32" s="18"/>
      <c r="I32" s="18"/>
      <c r="J32" s="18"/>
      <c r="K32" s="18"/>
    </row>
    <row r="33" spans="1:11" s="48" customFormat="1" ht="28.5" customHeight="1">
      <c r="A33" s="46">
        <v>754</v>
      </c>
      <c r="B33" s="96" t="s">
        <v>46</v>
      </c>
      <c r="C33" s="97"/>
      <c r="D33" s="47">
        <f t="shared" si="1"/>
        <v>161000</v>
      </c>
      <c r="E33" s="47">
        <f aca="true" t="shared" si="9" ref="E33:K33">SUM(E34:E36)</f>
        <v>161000</v>
      </c>
      <c r="F33" s="47">
        <f t="shared" si="9"/>
        <v>20600</v>
      </c>
      <c r="G33" s="47">
        <f t="shared" si="9"/>
        <v>4200</v>
      </c>
      <c r="H33" s="47">
        <f t="shared" si="9"/>
        <v>0</v>
      </c>
      <c r="I33" s="47">
        <f t="shared" si="9"/>
        <v>0</v>
      </c>
      <c r="J33" s="47">
        <f t="shared" si="9"/>
        <v>0</v>
      </c>
      <c r="K33" s="47">
        <f t="shared" si="9"/>
        <v>0</v>
      </c>
    </row>
    <row r="34" spans="1:11" s="11" customFormat="1" ht="11.25">
      <c r="A34" s="6"/>
      <c r="B34" s="7">
        <v>75405</v>
      </c>
      <c r="C34" s="13" t="s">
        <v>15</v>
      </c>
      <c r="D34" s="57">
        <f t="shared" si="1"/>
        <v>25000</v>
      </c>
      <c r="E34" s="18">
        <v>25000</v>
      </c>
      <c r="F34" s="18"/>
      <c r="G34" s="18"/>
      <c r="H34" s="18"/>
      <c r="I34" s="18"/>
      <c r="J34" s="18"/>
      <c r="K34" s="18"/>
    </row>
    <row r="35" spans="1:11" s="11" customFormat="1" ht="11.25">
      <c r="A35" s="19"/>
      <c r="B35" s="7">
        <v>75406</v>
      </c>
      <c r="C35" s="40" t="s">
        <v>66</v>
      </c>
      <c r="D35" s="57">
        <f t="shared" si="1"/>
        <v>6000</v>
      </c>
      <c r="E35" s="18">
        <v>6000</v>
      </c>
      <c r="F35" s="18"/>
      <c r="G35" s="18"/>
      <c r="H35" s="18"/>
      <c r="I35" s="18"/>
      <c r="J35" s="18"/>
      <c r="K35" s="18"/>
    </row>
    <row r="36" spans="1:11" s="11" customFormat="1" ht="11.25">
      <c r="A36" s="19"/>
      <c r="B36" s="7">
        <v>75412</v>
      </c>
      <c r="C36" s="13" t="s">
        <v>48</v>
      </c>
      <c r="D36" s="57">
        <f t="shared" si="1"/>
        <v>130000</v>
      </c>
      <c r="E36" s="18">
        <v>130000</v>
      </c>
      <c r="F36" s="18">
        <v>20600</v>
      </c>
      <c r="G36" s="18">
        <v>4200</v>
      </c>
      <c r="H36" s="18"/>
      <c r="I36" s="18"/>
      <c r="J36" s="18"/>
      <c r="K36" s="18"/>
    </row>
    <row r="37" spans="1:11" s="48" customFormat="1" ht="57" customHeight="1">
      <c r="A37" s="46">
        <v>756</v>
      </c>
      <c r="B37" s="96" t="s">
        <v>49</v>
      </c>
      <c r="C37" s="99"/>
      <c r="D37" s="47">
        <f t="shared" si="1"/>
        <v>120000</v>
      </c>
      <c r="E37" s="47">
        <f aca="true" t="shared" si="10" ref="E37:K37">SUM(E38)</f>
        <v>120000</v>
      </c>
      <c r="F37" s="47">
        <f t="shared" si="10"/>
        <v>0</v>
      </c>
      <c r="G37" s="47">
        <f t="shared" si="10"/>
        <v>0</v>
      </c>
      <c r="H37" s="47">
        <f t="shared" si="10"/>
        <v>0</v>
      </c>
      <c r="I37" s="47">
        <f t="shared" si="10"/>
        <v>0</v>
      </c>
      <c r="J37" s="47">
        <f t="shared" si="10"/>
        <v>0</v>
      </c>
      <c r="K37" s="47">
        <f t="shared" si="10"/>
        <v>0</v>
      </c>
    </row>
    <row r="38" spans="1:11" s="11" customFormat="1" ht="33.75">
      <c r="A38" s="20"/>
      <c r="B38" s="7">
        <v>75647</v>
      </c>
      <c r="C38" s="27" t="s">
        <v>43</v>
      </c>
      <c r="D38" s="57">
        <f t="shared" si="1"/>
        <v>120000</v>
      </c>
      <c r="E38" s="18">
        <v>120000</v>
      </c>
      <c r="F38" s="18"/>
      <c r="G38" s="18"/>
      <c r="H38" s="18"/>
      <c r="I38" s="18"/>
      <c r="J38" s="18"/>
      <c r="K38" s="18"/>
    </row>
    <row r="39" spans="1:11" s="48" customFormat="1" ht="21.75" customHeight="1">
      <c r="A39" s="46">
        <v>757</v>
      </c>
      <c r="B39" s="96" t="s">
        <v>16</v>
      </c>
      <c r="C39" s="97"/>
      <c r="D39" s="47">
        <f t="shared" si="1"/>
        <v>40000</v>
      </c>
      <c r="E39" s="47">
        <f aca="true" t="shared" si="11" ref="E39:K39">SUM(E40)</f>
        <v>40000</v>
      </c>
      <c r="F39" s="47">
        <f t="shared" si="11"/>
        <v>0</v>
      </c>
      <c r="G39" s="47">
        <f t="shared" si="11"/>
        <v>0</v>
      </c>
      <c r="H39" s="47">
        <f t="shared" si="11"/>
        <v>0</v>
      </c>
      <c r="I39" s="47">
        <f t="shared" si="11"/>
        <v>40000</v>
      </c>
      <c r="J39" s="47">
        <f t="shared" si="11"/>
        <v>0</v>
      </c>
      <c r="K39" s="47">
        <f t="shared" si="11"/>
        <v>0</v>
      </c>
    </row>
    <row r="40" spans="1:11" s="11" customFormat="1" ht="33.75">
      <c r="A40" s="7"/>
      <c r="B40" s="7">
        <v>75702</v>
      </c>
      <c r="C40" s="13" t="s">
        <v>17</v>
      </c>
      <c r="D40" s="57">
        <f t="shared" si="1"/>
        <v>40000</v>
      </c>
      <c r="E40" s="18">
        <v>40000</v>
      </c>
      <c r="F40" s="18"/>
      <c r="G40" s="18"/>
      <c r="H40" s="18"/>
      <c r="I40" s="18">
        <v>40000</v>
      </c>
      <c r="J40" s="18"/>
      <c r="K40" s="18"/>
    </row>
    <row r="41" spans="1:11" s="48" customFormat="1" ht="18.75" customHeight="1">
      <c r="A41" s="46">
        <v>758</v>
      </c>
      <c r="B41" s="96" t="s">
        <v>18</v>
      </c>
      <c r="C41" s="97"/>
      <c r="D41" s="47">
        <f t="shared" si="1"/>
        <v>119012</v>
      </c>
      <c r="E41" s="47">
        <f>E42+E43</f>
        <v>119012</v>
      </c>
      <c r="F41" s="47">
        <f aca="true" t="shared" si="12" ref="F41:K41">F42+F43</f>
        <v>0</v>
      </c>
      <c r="G41" s="47">
        <f t="shared" si="12"/>
        <v>0</v>
      </c>
      <c r="H41" s="47">
        <f t="shared" si="12"/>
        <v>0</v>
      </c>
      <c r="I41" s="47">
        <f t="shared" si="12"/>
        <v>0</v>
      </c>
      <c r="J41" s="47">
        <f t="shared" si="12"/>
        <v>0</v>
      </c>
      <c r="K41" s="47">
        <f t="shared" si="12"/>
        <v>0</v>
      </c>
    </row>
    <row r="42" spans="1:11" s="11" customFormat="1" ht="11.25">
      <c r="A42" s="7"/>
      <c r="B42" s="7">
        <v>75818</v>
      </c>
      <c r="C42" s="13" t="s">
        <v>19</v>
      </c>
      <c r="D42" s="57">
        <f t="shared" si="1"/>
        <v>100000</v>
      </c>
      <c r="E42" s="18">
        <v>100000</v>
      </c>
      <c r="F42" s="18"/>
      <c r="G42" s="18"/>
      <c r="H42" s="18"/>
      <c r="I42" s="18"/>
      <c r="J42" s="18"/>
      <c r="K42" s="18"/>
    </row>
    <row r="43" spans="1:11" s="11" customFormat="1" ht="22.5">
      <c r="A43" s="7"/>
      <c r="B43" s="59" t="s">
        <v>85</v>
      </c>
      <c r="C43" s="60" t="s">
        <v>86</v>
      </c>
      <c r="D43" s="57">
        <f t="shared" si="1"/>
        <v>19012</v>
      </c>
      <c r="E43" s="18">
        <v>19012</v>
      </c>
      <c r="F43" s="18"/>
      <c r="G43" s="18"/>
      <c r="H43" s="18"/>
      <c r="I43" s="18"/>
      <c r="J43" s="18"/>
      <c r="K43" s="18"/>
    </row>
    <row r="44" spans="1:11" s="48" customFormat="1" ht="16.5" customHeight="1">
      <c r="A44" s="46">
        <v>801</v>
      </c>
      <c r="B44" s="96" t="s">
        <v>20</v>
      </c>
      <c r="C44" s="97"/>
      <c r="D44" s="47">
        <f t="shared" si="1"/>
        <v>5839630</v>
      </c>
      <c r="E44" s="47">
        <f aca="true" t="shared" si="13" ref="E44:K44">SUM(E45:E52)</f>
        <v>5839630</v>
      </c>
      <c r="F44" s="47">
        <f t="shared" si="13"/>
        <v>2455200</v>
      </c>
      <c r="G44" s="47">
        <f t="shared" si="13"/>
        <v>496720</v>
      </c>
      <c r="H44" s="47">
        <f t="shared" si="13"/>
        <v>1394000</v>
      </c>
      <c r="I44" s="47">
        <f t="shared" si="13"/>
        <v>0</v>
      </c>
      <c r="J44" s="47">
        <f t="shared" si="13"/>
        <v>0</v>
      </c>
      <c r="K44" s="47">
        <f t="shared" si="13"/>
        <v>0</v>
      </c>
    </row>
    <row r="45" spans="1:13" s="11" customFormat="1" ht="11.25">
      <c r="A45" s="6"/>
      <c r="B45" s="7">
        <v>80101</v>
      </c>
      <c r="C45" s="13" t="s">
        <v>21</v>
      </c>
      <c r="D45" s="57">
        <f t="shared" si="1"/>
        <v>2755980</v>
      </c>
      <c r="E45" s="18">
        <v>2755980</v>
      </c>
      <c r="F45" s="18">
        <v>1567660</v>
      </c>
      <c r="G45" s="18">
        <v>324460</v>
      </c>
      <c r="H45" s="18">
        <v>380000</v>
      </c>
      <c r="I45" s="18"/>
      <c r="J45" s="18"/>
      <c r="K45" s="18"/>
      <c r="M45" s="33"/>
    </row>
    <row r="46" spans="1:11" s="11" customFormat="1" ht="22.5">
      <c r="A46" s="19"/>
      <c r="B46" s="7">
        <v>80103</v>
      </c>
      <c r="C46" s="41" t="s">
        <v>67</v>
      </c>
      <c r="D46" s="57">
        <f t="shared" si="1"/>
        <v>221000</v>
      </c>
      <c r="E46" s="18">
        <v>221000</v>
      </c>
      <c r="F46" s="18">
        <v>100350</v>
      </c>
      <c r="G46" s="18">
        <v>22120</v>
      </c>
      <c r="H46" s="18">
        <v>70000</v>
      </c>
      <c r="I46" s="18"/>
      <c r="J46" s="18"/>
      <c r="K46" s="18"/>
    </row>
    <row r="47" spans="1:15" s="11" customFormat="1" ht="22.5">
      <c r="A47" s="19"/>
      <c r="B47" s="7">
        <v>80104</v>
      </c>
      <c r="C47" s="13" t="s">
        <v>37</v>
      </c>
      <c r="D47" s="57">
        <f t="shared" si="1"/>
        <v>400000</v>
      </c>
      <c r="E47" s="18">
        <v>400000</v>
      </c>
      <c r="F47" s="18"/>
      <c r="G47" s="18"/>
      <c r="H47" s="18">
        <v>400000</v>
      </c>
      <c r="I47" s="18"/>
      <c r="J47" s="18"/>
      <c r="K47" s="18"/>
      <c r="M47" s="33"/>
      <c r="N47" s="33"/>
      <c r="O47" s="33"/>
    </row>
    <row r="48" spans="1:13" s="11" customFormat="1" ht="11.25">
      <c r="A48" s="19"/>
      <c r="B48" s="7">
        <v>80110</v>
      </c>
      <c r="C48" s="13" t="s">
        <v>22</v>
      </c>
      <c r="D48" s="57">
        <f t="shared" si="1"/>
        <v>1256920</v>
      </c>
      <c r="E48" s="18">
        <v>1256920</v>
      </c>
      <c r="F48" s="18">
        <v>444790</v>
      </c>
      <c r="G48" s="18">
        <v>93040</v>
      </c>
      <c r="H48" s="18">
        <v>544000</v>
      </c>
      <c r="I48" s="18"/>
      <c r="J48" s="18"/>
      <c r="K48" s="18"/>
      <c r="M48" s="33"/>
    </row>
    <row r="49" spans="1:14" s="11" customFormat="1" ht="11.25">
      <c r="A49" s="19"/>
      <c r="B49" s="20">
        <v>80113</v>
      </c>
      <c r="C49" s="41" t="s">
        <v>68</v>
      </c>
      <c r="D49" s="57">
        <f t="shared" si="1"/>
        <v>758000</v>
      </c>
      <c r="E49" s="18">
        <v>758000</v>
      </c>
      <c r="F49" s="18">
        <v>65500</v>
      </c>
      <c r="G49" s="18">
        <v>12900</v>
      </c>
      <c r="H49" s="18"/>
      <c r="I49" s="18"/>
      <c r="J49" s="18"/>
      <c r="K49" s="18"/>
      <c r="N49" s="33"/>
    </row>
    <row r="50" spans="1:14" s="11" customFormat="1" ht="22.5">
      <c r="A50" s="19"/>
      <c r="B50" s="20">
        <v>80114</v>
      </c>
      <c r="C50" s="41" t="s">
        <v>69</v>
      </c>
      <c r="D50" s="57">
        <f t="shared" si="1"/>
        <v>414000</v>
      </c>
      <c r="E50" s="18">
        <v>414000</v>
      </c>
      <c r="F50" s="18">
        <v>276900</v>
      </c>
      <c r="G50" s="18">
        <v>44200</v>
      </c>
      <c r="H50" s="18"/>
      <c r="I50" s="18"/>
      <c r="J50" s="18"/>
      <c r="K50" s="18"/>
      <c r="M50" s="33"/>
      <c r="N50" s="33"/>
    </row>
    <row r="51" spans="1:11" s="11" customFormat="1" ht="22.5">
      <c r="A51" s="19"/>
      <c r="B51" s="7">
        <v>80146</v>
      </c>
      <c r="C51" s="13" t="s">
        <v>38</v>
      </c>
      <c r="D51" s="57">
        <f t="shared" si="1"/>
        <v>16350</v>
      </c>
      <c r="E51" s="18">
        <v>16350</v>
      </c>
      <c r="F51" s="18"/>
      <c r="G51" s="18"/>
      <c r="H51" s="18"/>
      <c r="I51" s="18"/>
      <c r="J51" s="18"/>
      <c r="K51" s="18"/>
    </row>
    <row r="52" spans="1:14" s="11" customFormat="1" ht="11.25">
      <c r="A52" s="20"/>
      <c r="B52" s="7">
        <v>80195</v>
      </c>
      <c r="C52" s="13" t="s">
        <v>7</v>
      </c>
      <c r="D52" s="57">
        <f t="shared" si="1"/>
        <v>17380</v>
      </c>
      <c r="E52" s="18">
        <v>17380</v>
      </c>
      <c r="F52" s="18"/>
      <c r="G52" s="18"/>
      <c r="H52" s="18"/>
      <c r="I52" s="18"/>
      <c r="J52" s="18"/>
      <c r="K52" s="18"/>
      <c r="N52" s="33"/>
    </row>
    <row r="53" spans="1:11" s="48" customFormat="1" ht="17.25" customHeight="1">
      <c r="A53" s="46">
        <v>851</v>
      </c>
      <c r="B53" s="96" t="s">
        <v>23</v>
      </c>
      <c r="C53" s="97"/>
      <c r="D53" s="47">
        <f t="shared" si="1"/>
        <v>213000</v>
      </c>
      <c r="E53" s="47">
        <f>SUM(E54:E56)</f>
        <v>213000</v>
      </c>
      <c r="F53" s="47">
        <f aca="true" t="shared" si="14" ref="F53:K53">SUM(F54:F56)</f>
        <v>25000</v>
      </c>
      <c r="G53" s="47">
        <f t="shared" si="14"/>
        <v>0</v>
      </c>
      <c r="H53" s="47">
        <f t="shared" si="14"/>
        <v>90000</v>
      </c>
      <c r="I53" s="47">
        <f t="shared" si="14"/>
        <v>0</v>
      </c>
      <c r="J53" s="47">
        <f t="shared" si="14"/>
        <v>0</v>
      </c>
      <c r="K53" s="47">
        <f t="shared" si="14"/>
        <v>0</v>
      </c>
    </row>
    <row r="54" spans="1:11" s="11" customFormat="1" ht="11.25">
      <c r="A54" s="26"/>
      <c r="B54" s="7">
        <v>85153</v>
      </c>
      <c r="C54" s="13" t="s">
        <v>84</v>
      </c>
      <c r="D54" s="57">
        <f t="shared" si="1"/>
        <v>5000</v>
      </c>
      <c r="E54" s="18">
        <v>5000</v>
      </c>
      <c r="F54" s="18"/>
      <c r="G54" s="18"/>
      <c r="H54" s="18"/>
      <c r="I54" s="18"/>
      <c r="J54" s="18"/>
      <c r="K54" s="18"/>
    </row>
    <row r="55" spans="1:11" s="11" customFormat="1" ht="11.25">
      <c r="A55" s="26"/>
      <c r="B55" s="7">
        <v>85154</v>
      </c>
      <c r="C55" s="13" t="s">
        <v>24</v>
      </c>
      <c r="D55" s="57">
        <f t="shared" si="1"/>
        <v>195000</v>
      </c>
      <c r="E55" s="18">
        <v>195000</v>
      </c>
      <c r="F55" s="18">
        <v>25000</v>
      </c>
      <c r="G55" s="18"/>
      <c r="H55" s="18">
        <v>77000</v>
      </c>
      <c r="I55" s="18"/>
      <c r="J55" s="18"/>
      <c r="K55" s="18"/>
    </row>
    <row r="56" spans="1:11" s="11" customFormat="1" ht="11.25">
      <c r="A56" s="26"/>
      <c r="B56" s="7">
        <v>85195</v>
      </c>
      <c r="C56" s="13" t="s">
        <v>7</v>
      </c>
      <c r="D56" s="57">
        <f t="shared" si="1"/>
        <v>13000</v>
      </c>
      <c r="E56" s="18">
        <v>13000</v>
      </c>
      <c r="F56" s="18"/>
      <c r="G56" s="18"/>
      <c r="H56" s="18">
        <v>13000</v>
      </c>
      <c r="I56" s="18"/>
      <c r="J56" s="18"/>
      <c r="K56" s="18"/>
    </row>
    <row r="57" spans="1:13" s="48" customFormat="1" ht="21.75" customHeight="1">
      <c r="A57" s="46">
        <v>852</v>
      </c>
      <c r="B57" s="96" t="s">
        <v>47</v>
      </c>
      <c r="C57" s="97"/>
      <c r="D57" s="47">
        <f t="shared" si="1"/>
        <v>4545750</v>
      </c>
      <c r="E57" s="47">
        <f aca="true" t="shared" si="15" ref="E57:K57">SUM(E58:E64)</f>
        <v>4545750</v>
      </c>
      <c r="F57" s="47">
        <f t="shared" si="15"/>
        <v>526250</v>
      </c>
      <c r="G57" s="47">
        <f t="shared" si="15"/>
        <v>95100</v>
      </c>
      <c r="H57" s="47">
        <f t="shared" si="15"/>
        <v>0</v>
      </c>
      <c r="I57" s="47">
        <f t="shared" si="15"/>
        <v>0</v>
      </c>
      <c r="J57" s="47">
        <f t="shared" si="15"/>
        <v>0</v>
      </c>
      <c r="K57" s="47">
        <f t="shared" si="15"/>
        <v>0</v>
      </c>
      <c r="M57" s="53"/>
    </row>
    <row r="58" spans="1:15" s="11" customFormat="1" ht="45">
      <c r="A58" s="6"/>
      <c r="B58" s="7">
        <v>85212</v>
      </c>
      <c r="C58" s="13" t="s">
        <v>50</v>
      </c>
      <c r="D58" s="57">
        <f t="shared" si="1"/>
        <v>2740000</v>
      </c>
      <c r="E58" s="18">
        <v>2740000</v>
      </c>
      <c r="F58" s="18">
        <v>39700</v>
      </c>
      <c r="G58" s="18">
        <v>8000</v>
      </c>
      <c r="H58" s="18"/>
      <c r="I58" s="18"/>
      <c r="J58" s="18"/>
      <c r="K58" s="18"/>
      <c r="M58" s="33">
        <f>E44+E65</f>
        <v>5978270</v>
      </c>
      <c r="N58" s="11">
        <v>2711164</v>
      </c>
      <c r="O58" s="11">
        <f>N58/M58*100</f>
        <v>45.35031037407143</v>
      </c>
    </row>
    <row r="59" spans="1:13" s="11" customFormat="1" ht="56.25">
      <c r="A59" s="19"/>
      <c r="B59" s="7">
        <v>85213</v>
      </c>
      <c r="C59" s="13" t="s">
        <v>51</v>
      </c>
      <c r="D59" s="57">
        <f t="shared" si="1"/>
        <v>18000</v>
      </c>
      <c r="E59" s="18">
        <v>18000</v>
      </c>
      <c r="F59" s="18"/>
      <c r="G59" s="18"/>
      <c r="H59" s="18"/>
      <c r="I59" s="18"/>
      <c r="J59" s="18"/>
      <c r="K59" s="18"/>
      <c r="M59" s="11">
        <v>1150000</v>
      </c>
    </row>
    <row r="60" spans="1:13" s="11" customFormat="1" ht="24.75" customHeight="1">
      <c r="A60" s="19"/>
      <c r="B60" s="7">
        <v>85214</v>
      </c>
      <c r="C60" s="13" t="s">
        <v>52</v>
      </c>
      <c r="D60" s="57">
        <f t="shared" si="1"/>
        <v>504040</v>
      </c>
      <c r="E60" s="18">
        <v>504040</v>
      </c>
      <c r="F60" s="18"/>
      <c r="G60" s="18"/>
      <c r="H60" s="18"/>
      <c r="I60" s="18"/>
      <c r="J60" s="18"/>
      <c r="K60" s="18"/>
      <c r="M60" s="11">
        <f>M59/M58*100</f>
        <v>19.23633425723495</v>
      </c>
    </row>
    <row r="61" spans="1:11" s="11" customFormat="1" ht="11.25">
      <c r="A61" s="19"/>
      <c r="B61" s="7">
        <v>85215</v>
      </c>
      <c r="C61" s="13" t="s">
        <v>25</v>
      </c>
      <c r="D61" s="57">
        <f t="shared" si="1"/>
        <v>200000</v>
      </c>
      <c r="E61" s="18">
        <v>200000</v>
      </c>
      <c r="F61" s="18"/>
      <c r="G61" s="18"/>
      <c r="H61" s="18"/>
      <c r="I61" s="18"/>
      <c r="J61" s="18"/>
      <c r="K61" s="18"/>
    </row>
    <row r="62" spans="1:12" s="11" customFormat="1" ht="11.25">
      <c r="A62" s="19"/>
      <c r="B62" s="7">
        <v>85219</v>
      </c>
      <c r="C62" s="13" t="s">
        <v>26</v>
      </c>
      <c r="D62" s="57">
        <f t="shared" si="1"/>
        <v>556810</v>
      </c>
      <c r="E62" s="18">
        <v>556810</v>
      </c>
      <c r="F62" s="18">
        <v>412750</v>
      </c>
      <c r="G62" s="18">
        <v>74000</v>
      </c>
      <c r="H62" s="18"/>
      <c r="I62" s="18"/>
      <c r="J62" s="18"/>
      <c r="K62" s="18"/>
      <c r="L62" s="33"/>
    </row>
    <row r="63" spans="1:11" s="11" customFormat="1" ht="22.5">
      <c r="A63" s="19"/>
      <c r="B63" s="7">
        <v>85228</v>
      </c>
      <c r="C63" s="13" t="s">
        <v>27</v>
      </c>
      <c r="D63" s="57">
        <f t="shared" si="1"/>
        <v>86900</v>
      </c>
      <c r="E63" s="18">
        <v>86900</v>
      </c>
      <c r="F63" s="18">
        <v>73800</v>
      </c>
      <c r="G63" s="18">
        <v>13100</v>
      </c>
      <c r="H63" s="18"/>
      <c r="I63" s="18"/>
      <c r="J63" s="18"/>
      <c r="K63" s="18"/>
    </row>
    <row r="64" spans="1:11" s="11" customFormat="1" ht="11.25">
      <c r="A64" s="20"/>
      <c r="B64" s="7">
        <v>85295</v>
      </c>
      <c r="C64" s="13" t="s">
        <v>7</v>
      </c>
      <c r="D64" s="57">
        <f t="shared" si="1"/>
        <v>440000</v>
      </c>
      <c r="E64" s="18">
        <v>440000</v>
      </c>
      <c r="F64" s="18"/>
      <c r="G64" s="18"/>
      <c r="H64" s="18"/>
      <c r="I64" s="18"/>
      <c r="J64" s="18"/>
      <c r="K64" s="18"/>
    </row>
    <row r="65" spans="1:14" s="48" customFormat="1" ht="19.5" customHeight="1">
      <c r="A65" s="46">
        <v>854</v>
      </c>
      <c r="B65" s="96" t="s">
        <v>28</v>
      </c>
      <c r="C65" s="97"/>
      <c r="D65" s="47">
        <f t="shared" si="1"/>
        <v>138640</v>
      </c>
      <c r="E65" s="47">
        <f aca="true" t="shared" si="16" ref="E65:K65">SUM(E66:E67)</f>
        <v>138640</v>
      </c>
      <c r="F65" s="47">
        <f t="shared" si="16"/>
        <v>31950</v>
      </c>
      <c r="G65" s="47">
        <f t="shared" si="16"/>
        <v>7400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N65" s="53"/>
    </row>
    <row r="66" spans="1:11" s="16" customFormat="1" ht="19.5" customHeight="1">
      <c r="A66" s="6"/>
      <c r="B66" s="7">
        <v>85401</v>
      </c>
      <c r="C66" s="13" t="s">
        <v>53</v>
      </c>
      <c r="D66" s="57">
        <f t="shared" si="1"/>
        <v>58640</v>
      </c>
      <c r="E66" s="18">
        <v>58640</v>
      </c>
      <c r="F66" s="18">
        <v>31950</v>
      </c>
      <c r="G66" s="18">
        <v>7400</v>
      </c>
      <c r="H66" s="18"/>
      <c r="I66" s="18"/>
      <c r="J66" s="18"/>
      <c r="K66" s="18"/>
    </row>
    <row r="67" spans="1:11" s="11" customFormat="1" ht="11.25">
      <c r="A67" s="20"/>
      <c r="B67" s="7">
        <v>85415</v>
      </c>
      <c r="C67" s="41" t="s">
        <v>70</v>
      </c>
      <c r="D67" s="57">
        <f t="shared" si="1"/>
        <v>80000</v>
      </c>
      <c r="E67" s="18">
        <v>80000</v>
      </c>
      <c r="F67" s="18"/>
      <c r="G67" s="18"/>
      <c r="H67" s="18"/>
      <c r="I67" s="18"/>
      <c r="J67" s="18"/>
      <c r="K67" s="18"/>
    </row>
    <row r="68" spans="1:11" s="48" customFormat="1" ht="30" customHeight="1">
      <c r="A68" s="46">
        <v>900</v>
      </c>
      <c r="B68" s="96" t="s">
        <v>29</v>
      </c>
      <c r="C68" s="97"/>
      <c r="D68" s="47">
        <f t="shared" si="1"/>
        <v>2762560</v>
      </c>
      <c r="E68" s="47">
        <f>SUM(E69:E73)</f>
        <v>1182560</v>
      </c>
      <c r="F68" s="47">
        <f aca="true" t="shared" si="17" ref="F68:K68">SUM(F69:F73)</f>
        <v>200000</v>
      </c>
      <c r="G68" s="47">
        <f t="shared" si="17"/>
        <v>41000</v>
      </c>
      <c r="H68" s="47">
        <f t="shared" si="17"/>
        <v>346060</v>
      </c>
      <c r="I68" s="47">
        <f t="shared" si="17"/>
        <v>0</v>
      </c>
      <c r="J68" s="47">
        <f t="shared" si="17"/>
        <v>0</v>
      </c>
      <c r="K68" s="47">
        <f t="shared" si="17"/>
        <v>1580000</v>
      </c>
    </row>
    <row r="69" spans="1:11" s="16" customFormat="1" ht="23.25" customHeight="1">
      <c r="A69" s="42"/>
      <c r="B69" s="7">
        <v>90001</v>
      </c>
      <c r="C69" s="40" t="s">
        <v>71</v>
      </c>
      <c r="D69" s="57">
        <f t="shared" si="1"/>
        <v>756000</v>
      </c>
      <c r="E69" s="43"/>
      <c r="F69" s="43"/>
      <c r="G69" s="43"/>
      <c r="H69" s="18"/>
      <c r="I69" s="18"/>
      <c r="J69" s="43"/>
      <c r="K69" s="43">
        <v>756000</v>
      </c>
    </row>
    <row r="70" spans="1:11" s="11" customFormat="1" ht="11.25">
      <c r="A70" s="6"/>
      <c r="B70" s="7">
        <v>90003</v>
      </c>
      <c r="C70" s="13" t="s">
        <v>30</v>
      </c>
      <c r="D70" s="57">
        <f t="shared" si="1"/>
        <v>189920</v>
      </c>
      <c r="E70" s="18">
        <v>189920</v>
      </c>
      <c r="F70" s="18"/>
      <c r="G70" s="18"/>
      <c r="H70" s="18">
        <v>183420</v>
      </c>
      <c r="I70" s="18"/>
      <c r="J70" s="18"/>
      <c r="K70" s="18"/>
    </row>
    <row r="71" spans="1:11" s="11" customFormat="1" ht="11.25">
      <c r="A71" s="19"/>
      <c r="B71" s="7">
        <v>90015</v>
      </c>
      <c r="C71" s="13" t="s">
        <v>31</v>
      </c>
      <c r="D71" s="57">
        <f t="shared" si="1"/>
        <v>1334000</v>
      </c>
      <c r="E71" s="18">
        <v>560000</v>
      </c>
      <c r="F71" s="18"/>
      <c r="G71" s="18"/>
      <c r="H71" s="18"/>
      <c r="I71" s="18"/>
      <c r="J71" s="18"/>
      <c r="K71" s="18">
        <v>774000</v>
      </c>
    </row>
    <row r="72" spans="1:11" s="11" customFormat="1" ht="11.25">
      <c r="A72" s="19"/>
      <c r="B72" s="7">
        <v>90017</v>
      </c>
      <c r="C72" s="40" t="s">
        <v>72</v>
      </c>
      <c r="D72" s="57">
        <f t="shared" si="1"/>
        <v>162640</v>
      </c>
      <c r="E72" s="18">
        <v>162640</v>
      </c>
      <c r="F72" s="18"/>
      <c r="G72" s="18"/>
      <c r="H72" s="18">
        <v>162640</v>
      </c>
      <c r="I72" s="18"/>
      <c r="J72" s="18"/>
      <c r="K72" s="18"/>
    </row>
    <row r="73" spans="1:11" s="11" customFormat="1" ht="11.25">
      <c r="A73" s="19"/>
      <c r="B73" s="7">
        <v>90095</v>
      </c>
      <c r="C73" s="40" t="s">
        <v>7</v>
      </c>
      <c r="D73" s="57">
        <f t="shared" si="1"/>
        <v>320000</v>
      </c>
      <c r="E73" s="18">
        <v>270000</v>
      </c>
      <c r="F73" s="18">
        <v>200000</v>
      </c>
      <c r="G73" s="18">
        <v>41000</v>
      </c>
      <c r="H73" s="18"/>
      <c r="I73" s="18"/>
      <c r="J73" s="18"/>
      <c r="K73" s="18">
        <v>50000</v>
      </c>
    </row>
    <row r="74" spans="1:11" s="48" customFormat="1" ht="27.75" customHeight="1">
      <c r="A74" s="46">
        <v>921</v>
      </c>
      <c r="B74" s="96" t="s">
        <v>32</v>
      </c>
      <c r="C74" s="97"/>
      <c r="D74" s="47">
        <f t="shared" si="1"/>
        <v>583970</v>
      </c>
      <c r="E74" s="47">
        <f aca="true" t="shared" si="18" ref="E74:K74">SUM(E75:E77)</f>
        <v>580970</v>
      </c>
      <c r="F74" s="47">
        <f t="shared" si="18"/>
        <v>177600</v>
      </c>
      <c r="G74" s="47">
        <f t="shared" si="18"/>
        <v>35610</v>
      </c>
      <c r="H74" s="47">
        <f t="shared" si="18"/>
        <v>0</v>
      </c>
      <c r="I74" s="47">
        <f t="shared" si="18"/>
        <v>0</v>
      </c>
      <c r="J74" s="47">
        <f t="shared" si="18"/>
        <v>0</v>
      </c>
      <c r="K74" s="47">
        <f t="shared" si="18"/>
        <v>3000</v>
      </c>
    </row>
    <row r="75" spans="1:11" s="11" customFormat="1" ht="22.5">
      <c r="A75" s="6"/>
      <c r="B75" s="7">
        <v>92109</v>
      </c>
      <c r="C75" s="13" t="s">
        <v>33</v>
      </c>
      <c r="D75" s="57">
        <f t="shared" si="1"/>
        <v>306000</v>
      </c>
      <c r="E75" s="18">
        <v>303000</v>
      </c>
      <c r="F75" s="18">
        <v>48000</v>
      </c>
      <c r="G75" s="18">
        <v>9200</v>
      </c>
      <c r="H75" s="18"/>
      <c r="I75" s="18"/>
      <c r="J75" s="18"/>
      <c r="K75" s="18">
        <v>3000</v>
      </c>
    </row>
    <row r="76" spans="1:13" s="11" customFormat="1" ht="11.25">
      <c r="A76" s="19"/>
      <c r="B76" s="7">
        <v>92116</v>
      </c>
      <c r="C76" s="13" t="s">
        <v>34</v>
      </c>
      <c r="D76" s="57">
        <f t="shared" si="1"/>
        <v>154980</v>
      </c>
      <c r="E76" s="18">
        <v>154980</v>
      </c>
      <c r="F76" s="18">
        <v>88000</v>
      </c>
      <c r="G76" s="18">
        <v>17910</v>
      </c>
      <c r="H76" s="18"/>
      <c r="I76" s="18"/>
      <c r="J76" s="18"/>
      <c r="K76" s="18"/>
      <c r="M76" s="33"/>
    </row>
    <row r="77" spans="1:11" s="11" customFormat="1" ht="11.25">
      <c r="A77" s="20"/>
      <c r="B77" s="7">
        <v>92195</v>
      </c>
      <c r="C77" s="13" t="s">
        <v>7</v>
      </c>
      <c r="D77" s="57">
        <f>E77+K77</f>
        <v>122990</v>
      </c>
      <c r="E77" s="18">
        <v>122990</v>
      </c>
      <c r="F77" s="18">
        <v>41600</v>
      </c>
      <c r="G77" s="18">
        <v>8500</v>
      </c>
      <c r="H77" s="18"/>
      <c r="I77" s="18"/>
      <c r="J77" s="18"/>
      <c r="K77" s="18"/>
    </row>
    <row r="78" spans="1:11" s="48" customFormat="1" ht="18.75" customHeight="1">
      <c r="A78" s="46">
        <v>926</v>
      </c>
      <c r="B78" s="96" t="s">
        <v>35</v>
      </c>
      <c r="C78" s="97"/>
      <c r="D78" s="47">
        <f>E78+K78</f>
        <v>2333150</v>
      </c>
      <c r="E78" s="47">
        <f aca="true" t="shared" si="19" ref="E78:K78">SUM(E79:E79)</f>
        <v>307150</v>
      </c>
      <c r="F78" s="47">
        <f t="shared" si="19"/>
        <v>8000</v>
      </c>
      <c r="G78" s="47">
        <f t="shared" si="19"/>
        <v>0</v>
      </c>
      <c r="H78" s="47">
        <f t="shared" si="19"/>
        <v>188000</v>
      </c>
      <c r="I78" s="47">
        <f t="shared" si="19"/>
        <v>0</v>
      </c>
      <c r="J78" s="47">
        <f t="shared" si="19"/>
        <v>0</v>
      </c>
      <c r="K78" s="47">
        <f t="shared" si="19"/>
        <v>2026000</v>
      </c>
    </row>
    <row r="79" spans="1:13" s="11" customFormat="1" ht="11.25">
      <c r="A79" s="20"/>
      <c r="B79" s="7">
        <v>92695</v>
      </c>
      <c r="C79" s="13" t="s">
        <v>7</v>
      </c>
      <c r="D79" s="57">
        <f>E79+K79</f>
        <v>2333150</v>
      </c>
      <c r="E79" s="18">
        <v>307150</v>
      </c>
      <c r="F79" s="18">
        <v>8000</v>
      </c>
      <c r="G79" s="18"/>
      <c r="H79" s="18">
        <v>188000</v>
      </c>
      <c r="I79" s="18"/>
      <c r="J79" s="18"/>
      <c r="K79" s="18">
        <v>2026000</v>
      </c>
      <c r="M79" s="33"/>
    </row>
    <row r="80" spans="1:11" s="14" customFormat="1" ht="22.5" customHeight="1">
      <c r="A80" s="91" t="s">
        <v>5</v>
      </c>
      <c r="B80" s="92"/>
      <c r="C80" s="93"/>
      <c r="D80" s="47">
        <f>E80+K80</f>
        <v>23644842</v>
      </c>
      <c r="E80" s="54">
        <f>SUM(E9,E12,E14,E16,E19,E23,E29,E33,E37,E39,E41,E44,E53,E57,E65,E68,E74,E78,E31)</f>
        <v>16991842</v>
      </c>
      <c r="F80" s="54">
        <f aca="true" t="shared" si="20" ref="F80:K80">SUM(F9,F12,F14,F16,F19,F23,F29,F33,F37,F39,F41,F44,F53,F57,F65,F68,F74,F78,F31)</f>
        <v>4762700</v>
      </c>
      <c r="G80" s="54">
        <f t="shared" si="20"/>
        <v>939930</v>
      </c>
      <c r="H80" s="54">
        <f t="shared" si="20"/>
        <v>2347560</v>
      </c>
      <c r="I80" s="54">
        <f t="shared" si="20"/>
        <v>40000</v>
      </c>
      <c r="J80" s="54">
        <f t="shared" si="20"/>
        <v>0</v>
      </c>
      <c r="K80" s="54">
        <f t="shared" si="20"/>
        <v>6653000</v>
      </c>
    </row>
    <row r="81" spans="1:13" s="5" customFormat="1" ht="11.25">
      <c r="A81" s="8"/>
      <c r="B81" s="8"/>
      <c r="C81" s="8"/>
      <c r="D81" s="12"/>
      <c r="E81" s="12"/>
      <c r="F81" s="12"/>
      <c r="G81" s="12"/>
      <c r="H81" s="12"/>
      <c r="I81" s="12"/>
      <c r="J81" s="12"/>
      <c r="K81" s="12"/>
      <c r="M81" s="28"/>
    </row>
    <row r="82" spans="1:14" s="5" customFormat="1" ht="11.25">
      <c r="A82" s="8"/>
      <c r="B82" s="8"/>
      <c r="C82" s="12"/>
      <c r="D82" s="12"/>
      <c r="E82" s="12"/>
      <c r="F82" s="12"/>
      <c r="G82" s="12"/>
      <c r="H82" s="12"/>
      <c r="I82" s="12"/>
      <c r="J82" s="12"/>
      <c r="K82" s="12"/>
      <c r="N82" s="28"/>
    </row>
    <row r="83" spans="1:13" s="5" customFormat="1" ht="11.25">
      <c r="A83" s="8"/>
      <c r="B83" s="8"/>
      <c r="C83" s="8"/>
      <c r="D83" s="12"/>
      <c r="E83" s="12"/>
      <c r="F83" s="12"/>
      <c r="G83" s="12"/>
      <c r="H83" s="12"/>
      <c r="I83" s="12"/>
      <c r="J83" s="12"/>
      <c r="K83" s="12"/>
      <c r="M83" s="28"/>
    </row>
    <row r="84" spans="1:11" s="5" customFormat="1" ht="11.25">
      <c r="A84" s="8"/>
      <c r="B84" s="8"/>
      <c r="C84" s="8"/>
      <c r="D84" s="12"/>
      <c r="E84" s="12"/>
      <c r="F84" s="12"/>
      <c r="G84" s="12"/>
      <c r="H84" s="12"/>
      <c r="I84" s="12"/>
      <c r="J84" s="12"/>
      <c r="K84" s="12"/>
    </row>
    <row r="85" spans="1:11" s="5" customFormat="1" ht="11.25">
      <c r="A85" s="8"/>
      <c r="B85" s="8"/>
      <c r="C85" s="8"/>
      <c r="D85" s="12"/>
      <c r="E85" s="12"/>
      <c r="F85" s="12"/>
      <c r="G85" s="12"/>
      <c r="H85" s="12"/>
      <c r="I85" s="12"/>
      <c r="J85" s="12"/>
      <c r="K85" s="12"/>
    </row>
    <row r="86" spans="1:11" s="5" customFormat="1" ht="11.25">
      <c r="A86" s="8"/>
      <c r="B86" s="8"/>
      <c r="C86" s="8"/>
      <c r="D86" s="12"/>
      <c r="E86" s="12"/>
      <c r="F86" s="12"/>
      <c r="G86" s="12"/>
      <c r="H86" s="12"/>
      <c r="I86" s="12"/>
      <c r="J86" s="12"/>
      <c r="K86" s="12"/>
    </row>
    <row r="87" spans="1:11" ht="12.75">
      <c r="A87" s="8"/>
      <c r="B87" s="8"/>
      <c r="C87" s="3"/>
      <c r="D87" s="4"/>
      <c r="E87" s="4"/>
      <c r="F87" s="4"/>
      <c r="G87" s="4"/>
      <c r="H87" s="4"/>
      <c r="I87" s="4"/>
      <c r="J87" s="4"/>
      <c r="K87" s="4"/>
    </row>
    <row r="88" spans="1:15" ht="12.75">
      <c r="A88" s="8"/>
      <c r="B88" s="8"/>
      <c r="C88" s="3"/>
      <c r="D88" s="4"/>
      <c r="E88" s="4"/>
      <c r="F88" s="4"/>
      <c r="G88" s="4"/>
      <c r="H88" s="4"/>
      <c r="I88" s="4"/>
      <c r="J88" s="4"/>
      <c r="K88" s="4"/>
      <c r="O88" s="5"/>
    </row>
    <row r="89" spans="1:15" ht="12.75">
      <c r="A89" s="8"/>
      <c r="B89" s="8"/>
      <c r="C89" s="3"/>
      <c r="D89" s="4"/>
      <c r="E89" s="4"/>
      <c r="F89" s="4"/>
      <c r="G89" s="4"/>
      <c r="H89" s="4"/>
      <c r="I89" s="4"/>
      <c r="J89" s="4"/>
      <c r="K89" s="4"/>
      <c r="O89" s="5"/>
    </row>
    <row r="90" spans="1:11" ht="12.75">
      <c r="A90" s="8"/>
      <c r="B90" s="8"/>
      <c r="C90" s="3"/>
      <c r="D90" s="4"/>
      <c r="E90" s="4"/>
      <c r="F90" s="4"/>
      <c r="G90" s="4"/>
      <c r="H90" s="4"/>
      <c r="I90" s="4"/>
      <c r="J90" s="4"/>
      <c r="K90" s="4"/>
    </row>
    <row r="91" spans="1:11" ht="12.75">
      <c r="A91" s="8"/>
      <c r="B91" s="8"/>
      <c r="C91" s="3"/>
      <c r="D91" s="4"/>
      <c r="E91" s="4"/>
      <c r="F91" s="4"/>
      <c r="G91" s="4"/>
      <c r="H91" s="4"/>
      <c r="I91" s="4"/>
      <c r="J91" s="4"/>
      <c r="K91" s="4"/>
    </row>
    <row r="92" spans="1:11" ht="12.75">
      <c r="A92" s="8"/>
      <c r="B92" s="8"/>
      <c r="C92" s="3"/>
      <c r="D92" s="4"/>
      <c r="E92" s="4"/>
      <c r="F92" s="4"/>
      <c r="G92" s="4"/>
      <c r="H92" s="4"/>
      <c r="I92" s="4"/>
      <c r="J92" s="4"/>
      <c r="K92" s="4"/>
    </row>
    <row r="93" spans="1:11" ht="12.75">
      <c r="A93" s="8"/>
      <c r="B93" s="8"/>
      <c r="C93" s="3"/>
      <c r="D93" s="4"/>
      <c r="E93" s="4"/>
      <c r="F93" s="4"/>
      <c r="G93" s="4"/>
      <c r="H93" s="4"/>
      <c r="I93" s="4"/>
      <c r="J93" s="4"/>
      <c r="K93" s="4"/>
    </row>
    <row r="94" spans="1:11" ht="12.75">
      <c r="A94" s="8"/>
      <c r="B94" s="8"/>
      <c r="C94" s="3"/>
      <c r="D94" s="4"/>
      <c r="E94" s="4"/>
      <c r="F94" s="4"/>
      <c r="G94" s="4"/>
      <c r="H94" s="4"/>
      <c r="I94" s="4"/>
      <c r="J94" s="4"/>
      <c r="K94" s="4"/>
    </row>
    <row r="95" spans="1:11" ht="12.75">
      <c r="A95" s="8"/>
      <c r="B95" s="8"/>
      <c r="C95" s="3"/>
      <c r="D95" s="4"/>
      <c r="E95" s="4"/>
      <c r="F95" s="4"/>
      <c r="G95" s="4"/>
      <c r="H95" s="4"/>
      <c r="I95" s="4"/>
      <c r="J95" s="4"/>
      <c r="K95" s="4"/>
    </row>
    <row r="96" spans="1:11" ht="12.75">
      <c r="A96" s="8"/>
      <c r="B96" s="8"/>
      <c r="C96" s="3"/>
      <c r="D96" s="4"/>
      <c r="E96" s="4"/>
      <c r="F96" s="4"/>
      <c r="G96" s="4"/>
      <c r="H96" s="4"/>
      <c r="I96" s="4"/>
      <c r="J96" s="4"/>
      <c r="K96" s="4"/>
    </row>
    <row r="97" spans="1:11" ht="12.75">
      <c r="A97" s="8"/>
      <c r="B97" s="8"/>
      <c r="C97" s="3"/>
      <c r="D97" s="4"/>
      <c r="E97" s="4"/>
      <c r="F97" s="4"/>
      <c r="G97" s="4"/>
      <c r="H97" s="4"/>
      <c r="I97" s="4"/>
      <c r="J97" s="4"/>
      <c r="K97" s="4"/>
    </row>
    <row r="98" spans="1:11" ht="12.75">
      <c r="A98" s="8"/>
      <c r="B98" s="8"/>
      <c r="C98" s="3"/>
      <c r="D98" s="4"/>
      <c r="E98" s="4"/>
      <c r="F98" s="4"/>
      <c r="G98" s="4"/>
      <c r="H98" s="4"/>
      <c r="I98" s="4"/>
      <c r="J98" s="4"/>
      <c r="K98" s="4"/>
    </row>
    <row r="99" spans="1:11" ht="12.75">
      <c r="A99" s="8"/>
      <c r="B99" s="8"/>
      <c r="C99" s="3"/>
      <c r="D99" s="4"/>
      <c r="E99" s="4"/>
      <c r="F99" s="4"/>
      <c r="G99" s="4"/>
      <c r="H99" s="4"/>
      <c r="I99" s="4"/>
      <c r="J99" s="4"/>
      <c r="K99" s="4"/>
    </row>
    <row r="100" spans="1:11" ht="12.75">
      <c r="A100" s="8"/>
      <c r="B100" s="8"/>
      <c r="C100" s="3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8"/>
      <c r="B101" s="8"/>
      <c r="C101" s="3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8"/>
      <c r="B102" s="8"/>
      <c r="C102" s="3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8"/>
      <c r="B103" s="8"/>
      <c r="C103" s="3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8"/>
      <c r="B104" s="8"/>
      <c r="C104" s="3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8"/>
      <c r="B105" s="8"/>
      <c r="C105" s="3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8"/>
      <c r="B106" s="8"/>
      <c r="C106" s="3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8"/>
      <c r="B107" s="8"/>
      <c r="C107" s="3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8"/>
      <c r="B108" s="8"/>
      <c r="C108" s="3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8"/>
      <c r="B109" s="8"/>
      <c r="C109" s="3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8"/>
      <c r="B110" s="8"/>
      <c r="C110" s="3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8"/>
      <c r="B111" s="8"/>
      <c r="C111" s="3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8"/>
      <c r="B112" s="8"/>
      <c r="C112" s="3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8"/>
      <c r="B113" s="8"/>
      <c r="C113" s="3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8"/>
      <c r="B114" s="8"/>
      <c r="C114" s="3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8"/>
      <c r="B115" s="8"/>
      <c r="C115" s="3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8"/>
      <c r="B116" s="8"/>
      <c r="C116" s="3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8"/>
      <c r="B117" s="8"/>
      <c r="C117" s="3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8"/>
      <c r="B118" s="8"/>
      <c r="C118" s="3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8"/>
      <c r="B119" s="8"/>
      <c r="C119" s="3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8"/>
      <c r="B120" s="8"/>
      <c r="C120" s="3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8"/>
      <c r="B121" s="8"/>
      <c r="C121" s="3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8"/>
      <c r="B122" s="8"/>
      <c r="C122" s="3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8"/>
      <c r="B123" s="8"/>
      <c r="C123" s="3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8"/>
      <c r="B124" s="8"/>
      <c r="C124" s="3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8"/>
      <c r="B125" s="8"/>
      <c r="C125" s="3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8"/>
      <c r="B126" s="8"/>
      <c r="C126" s="3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8"/>
      <c r="B127" s="8"/>
      <c r="C127" s="3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8"/>
      <c r="B128" s="8"/>
      <c r="C128" s="3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8"/>
      <c r="B129" s="8"/>
      <c r="C129" s="3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8"/>
      <c r="B130" s="8"/>
      <c r="C130" s="3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8"/>
      <c r="B131" s="8"/>
      <c r="C131" s="3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8"/>
      <c r="B132" s="8"/>
      <c r="C132" s="3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8"/>
      <c r="B133" s="8"/>
      <c r="C133" s="3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8"/>
      <c r="B134" s="8"/>
      <c r="C134" s="3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8"/>
      <c r="B135" s="8"/>
      <c r="C135" s="3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8"/>
      <c r="B136" s="8"/>
      <c r="C136" s="3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8"/>
      <c r="B137" s="8"/>
      <c r="C137" s="3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8"/>
      <c r="B138" s="8"/>
      <c r="C138" s="3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8"/>
      <c r="B139" s="8"/>
      <c r="C139" s="3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8"/>
      <c r="B140" s="8"/>
      <c r="C140" s="3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8"/>
      <c r="B141" s="8"/>
      <c r="C141" s="3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8"/>
      <c r="B142" s="8"/>
      <c r="C142" s="3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8"/>
      <c r="B143" s="8"/>
      <c r="C143" s="3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8"/>
      <c r="B144" s="8"/>
      <c r="C144" s="3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8"/>
      <c r="B145" s="8"/>
      <c r="C145" s="3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8"/>
      <c r="B146" s="8"/>
      <c r="C146" s="3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8"/>
      <c r="B147" s="8"/>
      <c r="C147" s="3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8"/>
      <c r="B148" s="8"/>
      <c r="C148" s="3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8"/>
      <c r="B149" s="8"/>
      <c r="C149" s="3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8"/>
      <c r="B150" s="8"/>
      <c r="C150" s="3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8"/>
      <c r="B151" s="8"/>
      <c r="C151" s="3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8"/>
      <c r="B152" s="8"/>
      <c r="C152" s="3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8"/>
      <c r="B153" s="8"/>
      <c r="C153" s="3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8"/>
      <c r="B154" s="8"/>
      <c r="C154" s="3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8"/>
      <c r="B155" s="8"/>
      <c r="C155" s="3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8"/>
      <c r="B156" s="8"/>
      <c r="C156" s="3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8"/>
      <c r="B157" s="8"/>
      <c r="C157" s="3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8"/>
      <c r="B158" s="8"/>
      <c r="C158" s="3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8"/>
      <c r="B159" s="8"/>
      <c r="C159" s="3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8"/>
      <c r="B160" s="8"/>
      <c r="C160" s="3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8"/>
      <c r="B161" s="8"/>
      <c r="C161" s="3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8"/>
      <c r="B162" s="8"/>
      <c r="C162" s="3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8"/>
      <c r="B163" s="8"/>
      <c r="C163" s="3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8"/>
      <c r="B164" s="8"/>
      <c r="C164" s="3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8"/>
      <c r="B165" s="8"/>
      <c r="C165" s="3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8"/>
      <c r="B166" s="8"/>
      <c r="C166" s="3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8"/>
      <c r="B167" s="8"/>
      <c r="C167" s="3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8"/>
      <c r="B168" s="8"/>
      <c r="C168" s="3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8"/>
      <c r="B169" s="8"/>
      <c r="C169" s="3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8"/>
      <c r="B170" s="8"/>
      <c r="C170" s="3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8"/>
      <c r="B171" s="8"/>
      <c r="C171" s="3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8"/>
      <c r="B172" s="8"/>
      <c r="C172" s="3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8"/>
      <c r="B173" s="8"/>
      <c r="C173" s="3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8"/>
      <c r="B174" s="8"/>
      <c r="C174" s="3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8"/>
      <c r="B175" s="8"/>
      <c r="C175" s="3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8"/>
      <c r="B176" s="8"/>
      <c r="C176" s="3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8"/>
      <c r="B177" s="8"/>
      <c r="C177" s="3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8"/>
      <c r="B178" s="8"/>
      <c r="C178" s="3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8"/>
      <c r="B179" s="8"/>
      <c r="C179" s="3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8"/>
      <c r="B180" s="8"/>
      <c r="C180" s="3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8"/>
      <c r="B181" s="8"/>
      <c r="C181" s="3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8"/>
      <c r="B182" s="8"/>
      <c r="C182" s="3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8"/>
      <c r="B183" s="8"/>
      <c r="C183" s="3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8"/>
      <c r="B184" s="8"/>
      <c r="C184" s="3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8"/>
      <c r="B185" s="8"/>
      <c r="C185" s="3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8"/>
      <c r="B186" s="8"/>
      <c r="C186" s="3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8"/>
      <c r="B187" s="8"/>
      <c r="C187" s="3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8"/>
      <c r="B188" s="8"/>
      <c r="C188" s="3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8"/>
      <c r="B189" s="8"/>
      <c r="C189" s="3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8"/>
      <c r="B190" s="8"/>
      <c r="C190" s="3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8"/>
      <c r="B191" s="8"/>
      <c r="C191" s="3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8"/>
      <c r="B192" s="8"/>
      <c r="C192" s="3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8"/>
      <c r="B193" s="8"/>
      <c r="C193" s="3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8"/>
      <c r="B194" s="8"/>
      <c r="C194" s="3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8"/>
      <c r="B195" s="8"/>
      <c r="C195" s="3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8"/>
      <c r="B196" s="8"/>
      <c r="C196" s="3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8"/>
      <c r="B197" s="8"/>
      <c r="C197" s="3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8"/>
      <c r="B198" s="8"/>
      <c r="C198" s="3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8"/>
      <c r="B199" s="8"/>
      <c r="C199" s="3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8"/>
      <c r="B200" s="8"/>
      <c r="C200" s="3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8"/>
      <c r="B201" s="8"/>
      <c r="C201" s="3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8"/>
      <c r="B202" s="8"/>
      <c r="C202" s="3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8"/>
      <c r="B203" s="8"/>
      <c r="C203" s="3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8"/>
      <c r="B204" s="8"/>
      <c r="C204" s="3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8"/>
      <c r="B205" s="8"/>
      <c r="C205" s="3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8"/>
      <c r="B206" s="8"/>
      <c r="C206" s="3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8"/>
      <c r="B207" s="8"/>
      <c r="C207" s="3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8"/>
      <c r="B208" s="8"/>
      <c r="C208" s="3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8"/>
      <c r="B209" s="8"/>
      <c r="C209" s="3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8"/>
      <c r="B210" s="8"/>
      <c r="C210" s="3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8"/>
      <c r="B211" s="8"/>
      <c r="C211" s="3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8"/>
      <c r="B212" s="8"/>
      <c r="C212" s="3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8"/>
      <c r="B213" s="8"/>
      <c r="C213" s="3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8"/>
      <c r="B214" s="8"/>
      <c r="C214" s="3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8"/>
      <c r="B215" s="8"/>
      <c r="C215" s="3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8"/>
      <c r="B216" s="8"/>
      <c r="C216" s="3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8"/>
      <c r="B217" s="8"/>
      <c r="C217" s="3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8"/>
      <c r="B218" s="8"/>
      <c r="C218" s="3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8"/>
      <c r="B219" s="8"/>
      <c r="C219" s="3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8"/>
      <c r="B220" s="8"/>
      <c r="C220" s="3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8"/>
      <c r="B221" s="8"/>
      <c r="C221" s="3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8"/>
      <c r="B222" s="8"/>
      <c r="C222" s="3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8"/>
      <c r="B223" s="8"/>
      <c r="C223" s="3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8"/>
      <c r="B224" s="8"/>
      <c r="C224" s="3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8"/>
      <c r="B225" s="8"/>
      <c r="C225" s="3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8"/>
      <c r="B226" s="8"/>
      <c r="C226" s="3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8"/>
      <c r="B227" s="8"/>
      <c r="C227" s="3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8"/>
      <c r="B228" s="8"/>
      <c r="C228" s="3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8"/>
      <c r="B229" s="8"/>
      <c r="C229" s="3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8"/>
      <c r="B230" s="8"/>
      <c r="C230" s="3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8"/>
      <c r="B231" s="8"/>
      <c r="C231" s="3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8"/>
      <c r="B232" s="8"/>
      <c r="C232" s="3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8"/>
      <c r="B233" s="8"/>
      <c r="C233" s="3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8"/>
      <c r="B234" s="8"/>
      <c r="C234" s="3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8"/>
      <c r="B235" s="8"/>
      <c r="C235" s="3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8"/>
      <c r="B236" s="8"/>
      <c r="C236" s="3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8"/>
      <c r="B237" s="8"/>
      <c r="C237" s="3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8"/>
      <c r="B238" s="8"/>
      <c r="C238" s="3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8"/>
      <c r="B239" s="8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8"/>
      <c r="B240" s="8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8"/>
      <c r="B241" s="8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8"/>
      <c r="B242" s="8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8"/>
      <c r="B243" s="8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8"/>
      <c r="B244" s="8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8"/>
      <c r="B245" s="8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8"/>
      <c r="B246" s="8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8"/>
      <c r="B247" s="8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8"/>
      <c r="B248" s="8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8"/>
      <c r="B249" s="8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8"/>
      <c r="B250" s="8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8"/>
      <c r="B251" s="8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8"/>
      <c r="B252" s="8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8"/>
      <c r="B253" s="8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8"/>
      <c r="B254" s="8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8"/>
      <c r="B255" s="8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8"/>
      <c r="B256" s="8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8"/>
      <c r="B257" s="8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8"/>
      <c r="B258" s="8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8"/>
      <c r="B259" s="8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8"/>
      <c r="B260" s="8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8"/>
      <c r="B261" s="8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8"/>
      <c r="B262" s="8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8"/>
      <c r="B263" s="8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8"/>
      <c r="B264" s="8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8"/>
      <c r="B265" s="8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8"/>
      <c r="B266" s="8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8"/>
      <c r="B267" s="8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8"/>
      <c r="B268" s="8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8"/>
      <c r="B269" s="8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8"/>
      <c r="B270" s="8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8"/>
      <c r="B271" s="8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8"/>
      <c r="B272" s="8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8"/>
      <c r="B273" s="8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8"/>
      <c r="B274" s="8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8"/>
      <c r="B275" s="8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8"/>
      <c r="B276" s="8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8"/>
      <c r="B277" s="8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8"/>
      <c r="B278" s="8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8"/>
      <c r="B279" s="8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8"/>
      <c r="B280" s="8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8"/>
      <c r="B281" s="8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8"/>
      <c r="B282" s="8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8"/>
      <c r="B283" s="8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8"/>
      <c r="B284" s="8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8"/>
      <c r="B285" s="8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8"/>
      <c r="B286" s="8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8"/>
      <c r="B287" s="8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8"/>
      <c r="B288" s="8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8"/>
      <c r="B289" s="8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8"/>
      <c r="B290" s="8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8"/>
      <c r="B291" s="8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8"/>
      <c r="B292" s="8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8"/>
      <c r="B293" s="8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8"/>
      <c r="B294" s="8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8"/>
      <c r="B295" s="8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8"/>
      <c r="B296" s="8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8"/>
      <c r="B297" s="8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8"/>
      <c r="B298" s="8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8"/>
      <c r="B299" s="8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8"/>
      <c r="B300" s="8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8"/>
      <c r="B301" s="8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8"/>
      <c r="B302" s="8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8"/>
      <c r="B303" s="8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8"/>
      <c r="B304" s="8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8"/>
      <c r="B305" s="8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8"/>
      <c r="B306" s="8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8"/>
      <c r="B307" s="8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8"/>
      <c r="B308" s="8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8"/>
      <c r="B309" s="8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8"/>
      <c r="B310" s="8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8"/>
      <c r="B311" s="8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8"/>
      <c r="B312" s="8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8"/>
      <c r="B313" s="8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8"/>
      <c r="B314" s="8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8"/>
      <c r="B315" s="8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8"/>
      <c r="B316" s="8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8"/>
      <c r="B317" s="8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8"/>
      <c r="B318" s="8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9"/>
      <c r="B319" s="9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>
      <c r="A320" s="9"/>
      <c r="B320" s="9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>
      <c r="A321" s="9"/>
      <c r="B321" s="9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>
      <c r="A322" s="9"/>
      <c r="B322" s="9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>
      <c r="A323" s="9"/>
      <c r="B323" s="9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>
      <c r="A324" s="9"/>
      <c r="B324" s="9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>
      <c r="A325" s="9"/>
      <c r="B325" s="9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>
      <c r="A326" s="9"/>
      <c r="B326" s="9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>
      <c r="A327" s="9"/>
      <c r="B327" s="9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>
      <c r="A328" s="9"/>
      <c r="B328" s="9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9"/>
      <c r="B329" s="9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9"/>
      <c r="B330" s="9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9"/>
      <c r="B331" s="9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>
      <c r="A332" s="9"/>
      <c r="B332" s="9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>
      <c r="A333" s="9"/>
      <c r="B333" s="9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>
      <c r="A334" s="9"/>
      <c r="B334" s="9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>
      <c r="A335" s="9"/>
      <c r="B335" s="9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>
      <c r="A336" s="9"/>
      <c r="B336" s="9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>
      <c r="A337" s="9"/>
      <c r="B337" s="9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>
      <c r="A338" s="9"/>
      <c r="B338" s="9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>
      <c r="A339" s="9"/>
      <c r="B339" s="9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>
      <c r="A340" s="9"/>
      <c r="B340" s="9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>
      <c r="A341" s="9"/>
      <c r="B341" s="9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>
      <c r="A342" s="9"/>
      <c r="B342" s="9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>
      <c r="A343" s="9"/>
      <c r="B343" s="9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>
      <c r="A344" s="9"/>
      <c r="B344" s="9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>
      <c r="A345" s="9"/>
      <c r="B345" s="9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>
      <c r="A346" s="9"/>
      <c r="B346" s="9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>
      <c r="A347" s="9"/>
      <c r="B347" s="9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9"/>
      <c r="B348" s="9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>
      <c r="A349" s="9"/>
      <c r="B349" s="9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>
      <c r="A350" s="9"/>
      <c r="B350" s="9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9"/>
      <c r="B351" s="9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>
      <c r="A352" s="9"/>
      <c r="B352" s="9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>
      <c r="A353" s="9"/>
      <c r="B353" s="9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>
      <c r="A354" s="9"/>
      <c r="B354" s="9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>
      <c r="A355" s="9"/>
      <c r="B355" s="9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>
      <c r="A356" s="9"/>
      <c r="B356" s="9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>
      <c r="A357" s="9"/>
      <c r="B357" s="9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>
      <c r="A358" s="9"/>
      <c r="B358" s="9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>
      <c r="A359" s="9"/>
      <c r="B359" s="9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>
      <c r="A360" s="9"/>
      <c r="B360" s="9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>
      <c r="A361" s="9"/>
      <c r="B361" s="9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>
      <c r="A362" s="9"/>
      <c r="B362" s="9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>
      <c r="A363" s="9"/>
      <c r="B363" s="9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>
      <c r="A364" s="9"/>
      <c r="B364" s="9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>
      <c r="A365" s="9"/>
      <c r="B365" s="9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>
      <c r="A366" s="9"/>
      <c r="B366" s="9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>
      <c r="A367" s="9"/>
      <c r="B367" s="9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>
      <c r="A368" s="9"/>
      <c r="B368" s="9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>
      <c r="A369" s="9"/>
      <c r="B369" s="9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>
      <c r="A370" s="9"/>
      <c r="B370" s="9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>
      <c r="A371" s="9"/>
      <c r="B371" s="9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>
      <c r="A372" s="9"/>
      <c r="B372" s="9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>
      <c r="A373" s="9"/>
      <c r="B373" s="9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>
      <c r="A374" s="9"/>
      <c r="B374" s="9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>
      <c r="A375" s="9"/>
      <c r="B375" s="9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>
      <c r="A376" s="9"/>
      <c r="B376" s="9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>
      <c r="A377" s="9"/>
      <c r="B377" s="9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>
      <c r="A378" s="9"/>
      <c r="B378" s="9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>
      <c r="A379" s="9"/>
      <c r="B379" s="9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>
      <c r="A380" s="9"/>
      <c r="B380" s="9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>
      <c r="A381" s="9"/>
      <c r="B381" s="9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>
      <c r="A382" s="9"/>
      <c r="B382" s="9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>
      <c r="A383" s="9"/>
      <c r="B383" s="9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>
      <c r="A384" s="9"/>
      <c r="B384" s="9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>
      <c r="A385" s="9"/>
      <c r="B385" s="9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>
      <c r="A386" s="9"/>
      <c r="B386" s="9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>
      <c r="A387" s="9"/>
      <c r="B387" s="9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>
      <c r="A388" s="9"/>
      <c r="B388" s="9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>
      <c r="A389" s="9"/>
      <c r="B389" s="9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>
      <c r="A390" s="9"/>
      <c r="B390" s="9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>
      <c r="A391" s="9"/>
      <c r="B391" s="9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>
      <c r="A392" s="9"/>
      <c r="B392" s="9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>
      <c r="A393" s="9"/>
      <c r="B393" s="9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>
      <c r="A394" s="9"/>
      <c r="B394" s="9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>
      <c r="A395" s="9"/>
      <c r="B395" s="9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>
      <c r="A396" s="9"/>
      <c r="B396" s="9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>
      <c r="A397" s="9"/>
      <c r="B397" s="9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>
      <c r="A398" s="9"/>
      <c r="B398" s="9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>
      <c r="A399" s="9"/>
      <c r="B399" s="9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>
      <c r="A400" s="9"/>
      <c r="B400" s="9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>
      <c r="A401" s="9"/>
      <c r="B401" s="9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>
      <c r="A402" s="9"/>
      <c r="B402" s="9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>
      <c r="A403" s="9"/>
      <c r="B403" s="9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>
      <c r="A404" s="9"/>
      <c r="B404" s="9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>
      <c r="A405" s="9"/>
      <c r="B405" s="9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>
      <c r="A406" s="9"/>
      <c r="B406" s="9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>
      <c r="A407" s="9"/>
      <c r="B407" s="9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>
      <c r="A408" s="9"/>
      <c r="B408" s="9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>
      <c r="A409" s="9"/>
      <c r="B409" s="9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>
      <c r="A410" s="9"/>
      <c r="B410" s="9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>
      <c r="A411" s="9"/>
      <c r="B411" s="9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>
      <c r="A412" s="9"/>
      <c r="B412" s="9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>
      <c r="A413" s="9"/>
      <c r="B413" s="9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>
      <c r="A414" s="9"/>
      <c r="B414" s="9"/>
      <c r="C414" s="2"/>
      <c r="D414" s="2"/>
      <c r="E414" s="2"/>
      <c r="F414" s="2"/>
      <c r="G414" s="2"/>
      <c r="H414" s="2"/>
      <c r="I414" s="2"/>
      <c r="J414" s="2"/>
      <c r="K414" s="2"/>
    </row>
  </sheetData>
  <mergeCells count="30">
    <mergeCell ref="I1:K1"/>
    <mergeCell ref="D5:D7"/>
    <mergeCell ref="B44:C44"/>
    <mergeCell ref="B57:C57"/>
    <mergeCell ref="B39:C39"/>
    <mergeCell ref="C5:C7"/>
    <mergeCell ref="B12:C12"/>
    <mergeCell ref="B14:C14"/>
    <mergeCell ref="B9:C9"/>
    <mergeCell ref="B31:C31"/>
    <mergeCell ref="A3:K3"/>
    <mergeCell ref="B65:C65"/>
    <mergeCell ref="E5:J5"/>
    <mergeCell ref="B16:C16"/>
    <mergeCell ref="B19:C19"/>
    <mergeCell ref="B23:C23"/>
    <mergeCell ref="B29:C29"/>
    <mergeCell ref="A5:A7"/>
    <mergeCell ref="B53:C53"/>
    <mergeCell ref="B37:C37"/>
    <mergeCell ref="E6:E7"/>
    <mergeCell ref="F6:J6"/>
    <mergeCell ref="K6:K7"/>
    <mergeCell ref="A80:C80"/>
    <mergeCell ref="B5:B7"/>
    <mergeCell ref="B78:C78"/>
    <mergeCell ref="B68:C68"/>
    <mergeCell ref="B74:C74"/>
    <mergeCell ref="B41:C41"/>
    <mergeCell ref="B33:C33"/>
  </mergeCells>
  <printOptions horizontalCentered="1"/>
  <pageMargins left="0.984251968503937" right="0.7874015748031497" top="0.9448818897637796" bottom="0.984251968503937" header="0.3937007874015748" footer="0.3937007874015748"/>
  <pageSetup horizontalDpi="300" verticalDpi="300" orientation="portrait" paperSize="9" scale="7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Rada</cp:lastModifiedBy>
  <cp:lastPrinted>2006-11-13T12:35:13Z</cp:lastPrinted>
  <dcterms:created xsi:type="dcterms:W3CDTF">1999-11-11T11:38:40Z</dcterms:created>
  <dcterms:modified xsi:type="dcterms:W3CDTF">2007-01-15T11:55:59Z</dcterms:modified>
  <cp:category/>
  <cp:version/>
  <cp:contentType/>
  <cp:contentStatus/>
</cp:coreProperties>
</file>